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570" windowHeight="11010" tabRatio="560" activeTab="0"/>
  </bookViews>
  <sheets>
    <sheet name="CarList" sheetId="1" r:id="rId1"/>
    <sheet name="Events" sheetId="2" r:id="rId2"/>
    <sheet name="Misc" sheetId="3" r:id="rId3"/>
    <sheet name="colors" sheetId="4" state="hidden" r:id="rId4"/>
  </sheets>
  <externalReferences>
    <externalReference r:id="rId7"/>
  </externalReferences>
  <definedNames>
    <definedName name="ActualCarCount">'CarList'!$AC$2086</definedName>
    <definedName name="AHBRatingBest">'Misc'!$L$6</definedName>
    <definedName name="AHBRatingWorst">'Misc'!$L$7</definedName>
    <definedName name="ARM_Time">'CarList'!$Z$2:$Z$1087</definedName>
    <definedName name="ARMBestTime">'Misc'!$L$3</definedName>
    <definedName name="ARMScaleFactor">'Misc'!$L$5</definedName>
    <definedName name="ARMWorstTime">'Misc'!$L$4</definedName>
    <definedName name="CarList">'CarList'!$H$1:$AB$1550</definedName>
    <definedName name="CarListData">'CarList'!$H$2:$AB$1550</definedName>
    <definedName name="ColorFavorites">'Misc'!$C$4</definedName>
    <definedName name="ColorOwned">'Misc'!$C$3</definedName>
    <definedName name="Colors">'Misc'!$C$3:$E$4</definedName>
    <definedName name="Corrected_PW">'Events'!$Z$7</definedName>
    <definedName name="Difficulty">'Events'!$E$7</definedName>
    <definedName name="Event_1">'Events'!$I$3:$W$6</definedName>
    <definedName name="Event_10">'Events'!$I$35:$W$38</definedName>
    <definedName name="Event_11">'Events'!$I$39:$W$41</definedName>
    <definedName name="Event_12">'Events'!$I$42:$W$43</definedName>
    <definedName name="Event_13">'Events'!$I$44:$W$46</definedName>
    <definedName name="Event_14">'Events'!$I$47:$W$49</definedName>
    <definedName name="Event_15">'Events'!$I$50:$W$52</definedName>
    <definedName name="Event_16">'Events'!$I$53:$W$55</definedName>
    <definedName name="Event_17">'Events'!$I$56:$W$57</definedName>
    <definedName name="Event_18">'Events'!$I$58:$W$61</definedName>
    <definedName name="Event_19">'Events'!$I$62:$W$63</definedName>
    <definedName name="Event_2">'Events'!$I$7:$W$10</definedName>
    <definedName name="Event_20">'Events'!$I$64:$W$66</definedName>
    <definedName name="Event_21">'Events'!$I$67:$W$70</definedName>
    <definedName name="Event_22">'Events'!$I$71:$W$72</definedName>
    <definedName name="Event_23">'Events'!$I$73:$W$75</definedName>
    <definedName name="Event_24">'Events'!$I$76:$W$77</definedName>
    <definedName name="Event_25">'Events'!$I$78:$W$80</definedName>
    <definedName name="Event_26">'Events'!$I$81:$W$82</definedName>
    <definedName name="Event_27">'Events'!$I$83:$W$88</definedName>
    <definedName name="Event_28">'Events'!$I$89:$W$94</definedName>
    <definedName name="Event_29">'Events'!$I$95:$W$97</definedName>
    <definedName name="Event_3">'Events'!$I$11:$W$14</definedName>
    <definedName name="Event_30">'Events'!$I$98:$W$101</definedName>
    <definedName name="Event_31">'Events'!$I$102:$W$104</definedName>
    <definedName name="Event_32">'Events'!$I$105:$W$107</definedName>
    <definedName name="Event_33">'Events'!$I$108:$W$109</definedName>
    <definedName name="Event_34">'Events'!$I$110:$W$115</definedName>
    <definedName name="Event_35">'Events'!$I$116:$W$121</definedName>
    <definedName name="Event_36">'Events'!$I$122:$W$125</definedName>
    <definedName name="Event_37">'Events'!$I$126:$W$128</definedName>
    <definedName name="Event_38">'Events'!$I$129:$W$131</definedName>
    <definedName name="Event_39">'Events'!$I$132:$W$137</definedName>
    <definedName name="Event_4">'Events'!$I$15:$W$17</definedName>
    <definedName name="Event_40">'Events'!$I$138:$W$141</definedName>
    <definedName name="Event_41">'Events'!$I$142:$W$145</definedName>
    <definedName name="Event_42">'Events'!$I$146:$W$149</definedName>
    <definedName name="Event_43">'Events'!$I$150:$W$152</definedName>
    <definedName name="Event_44">'Events'!$I$153:$W$159</definedName>
    <definedName name="Event_45">'Events'!$I$160:$W$165</definedName>
    <definedName name="Event_5">'Events'!$I$18:$W$21</definedName>
    <definedName name="Event_6">'Events'!$I$22:$W$23</definedName>
    <definedName name="Event_7">'Events'!$I$24:$W$26</definedName>
    <definedName name="Event_8">'Events'!$I$27:$W$30</definedName>
    <definedName name="Event_9">'Events'!$I$31:$W$34</definedName>
    <definedName name="Events">'Events'!$I$3:$W$165</definedName>
    <definedName name="Lower_PW">'Events'!$Z$3</definedName>
    <definedName name="R_Country">'Events'!$D$25</definedName>
    <definedName name="R_DT">'Events'!$D$23</definedName>
    <definedName name="R_Ind">'Events'!$D$27</definedName>
    <definedName name="R_Mfr">'Events'!$D$26</definedName>
    <definedName name="R_Region">'Events'!$D$28</definedName>
    <definedName name="R_Series">'Events'!$D$29</definedName>
    <definedName name="R_Weight">'Events'!$D$30</definedName>
    <definedName name="R_Year">'Events'!$D$24</definedName>
    <definedName name="Target_PW">'Events'!$D$22</definedName>
    <definedName name="Tires_Code">'Misc'!#REF!</definedName>
    <definedName name="Tires_Max_Grip">'Misc'!#REF!</definedName>
    <definedName name="Tires_Min_Grip">'Misc'!#REF!</definedName>
    <definedName name="TRACKS">'[1]Tracks'!$C$2:$C$72</definedName>
    <definedName name="Upper_PW">'Events'!$Z$11</definedName>
    <definedName name="Window_Size">'Events'!$E$11</definedName>
    <definedName name="YearValues">'CarList'!$K$2:$K$1087</definedName>
  </definedNames>
  <calcPr fullCalcOnLoad="1"/>
</workbook>
</file>

<file path=xl/comments1.xml><?xml version="1.0" encoding="utf-8"?>
<comments xmlns="http://schemas.openxmlformats.org/spreadsheetml/2006/main">
  <authors>
    <author>craig</author>
  </authors>
  <commentList>
    <comment ref="P1" authorId="0">
      <text>
        <r>
          <rPr>
            <b/>
            <sz val="9"/>
            <rFont val="Tahoma"/>
            <family val="0"/>
          </rPr>
          <t>Use this field to note what type of mods the car has. I personally use "Stock" (oil change and/or tires only), "Street", "FB" (Fully Built), "WM" (weight mods, non-reversible), and "EM" (engine mods, non-reversible).
This field is not currently used by the program, but may be in the future.</t>
        </r>
      </text>
    </comment>
    <comment ref="Q1" authorId="0">
      <text>
        <r>
          <rPr>
            <b/>
            <sz val="9"/>
            <rFont val="Tahoma"/>
            <family val="2"/>
          </rPr>
          <t>Enter the car's horsepower.</t>
        </r>
      </text>
    </comment>
    <comment ref="T1" authorId="0">
      <text>
        <r>
          <rPr>
            <b/>
            <sz val="9"/>
            <rFont val="Tahoma"/>
            <family val="2"/>
          </rPr>
          <t>This is the car's calculated power-to-weight ratio. It is used to find competitive races based on the average P/W of AI in various events.</t>
        </r>
      </text>
    </comment>
    <comment ref="U1" authorId="0">
      <text>
        <r>
          <rPr>
            <b/>
            <sz val="9"/>
            <rFont val="Tahoma"/>
            <family val="0"/>
          </rPr>
          <t>The Series column is used to mark cars that can participate in certain special events, such as the K-Cup and Trucks for example. (Do not modify this column).</t>
        </r>
      </text>
    </comment>
    <comment ref="V1" authorId="0">
      <text>
        <r>
          <rPr>
            <b/>
            <sz val="9"/>
            <rFont val="Tahoma"/>
            <family val="0"/>
          </rPr>
          <t>The region column is used to group together cars from several countries, specifically for the European events. (Do not modify this column).</t>
        </r>
      </text>
    </comment>
    <comment ref="E1" authorId="0">
      <text>
        <r>
          <rPr>
            <b/>
            <sz val="9"/>
            <rFont val="Tahoma"/>
            <family val="0"/>
          </rPr>
          <t>Total number of vehicles found, based on search criteria.
To add your own cars, simply copy a row of data and paste it into one of the empty rows at the end of the sheet (marked with Make = "Z"), and then modify it as desired. 
To delete a car, highlight each cell in the row and then click Edit &gt; Delete, and "Shift cells up". (Make sure that all columns are shown when copying/deleting cars).</t>
        </r>
      </text>
    </comment>
    <comment ref="R1" authorId="0">
      <text>
        <r>
          <rPr>
            <b/>
            <sz val="9"/>
            <rFont val="Tahoma"/>
            <family val="0"/>
          </rPr>
          <t>Enter the car's weight in kg.</t>
        </r>
      </text>
    </comment>
    <comment ref="O1" authorId="0">
      <text>
        <r>
          <rPr>
            <b/>
            <sz val="9"/>
            <rFont val="Tahoma"/>
            <family val="0"/>
          </rPr>
          <t>Enter "Yes" in this column if you own this car.</t>
        </r>
      </text>
    </comment>
    <comment ref="W1" authorId="0">
      <text>
        <r>
          <rPr>
            <b/>
            <sz val="9"/>
            <rFont val="Tahoma"/>
            <family val="0"/>
          </rPr>
          <t>This column can be used to specify that this car is a favorite (Enter "Yes"). You can select to only show favoites in the results on the Events page.
The User 1 and User 2 fields can be used for anything you wish.</t>
        </r>
      </text>
    </comment>
    <comment ref="Z1" authorId="0">
      <text>
        <r>
          <rPr>
            <b/>
            <sz val="9"/>
            <rFont val="Tahoma"/>
            <family val="2"/>
          </rPr>
          <t>This is the best legal lap time for each car around the Autuum Ring Mini course, with sports soft tires.
This time is used to calculate an acceleration, braking, and handling (ABH) rating, which is normalized to the best and worst cars in the game. The ARM is used since it is a short and tight track, where the emphasis is on handling, and top speed isn't a factor.
Note that the ABH Rating is really only useful when comparing cars with similar P/W ratios.</t>
        </r>
      </text>
    </comment>
    <comment ref="G8" authorId="0">
      <text>
        <r>
          <rPr>
            <b/>
            <sz val="9"/>
            <rFont val="Tahoma"/>
            <family val="0"/>
          </rPr>
          <t>The "Simplify Columns" button can be used to hide columns that you aren't interested in seeing. You can select which columns are hidden on the Misc sheet.</t>
        </r>
      </text>
    </comment>
    <comment ref="AA1" authorId="0">
      <text>
        <r>
          <rPr>
            <b/>
            <sz val="9"/>
            <rFont val="Tahoma"/>
            <family val="2"/>
          </rPr>
          <t>This is the car's acceleration, braking, and handling (ABH) rating, which is normalized to the best and worst cars in the game all running on SS tires. (Higher is better!)
When comparing cars of similar P/W ratios, this is a good indicator of which car should have an advantage on the more technical tracks.</t>
        </r>
      </text>
    </comment>
    <comment ref="AB1" authorId="0">
      <text>
        <r>
          <rPr>
            <b/>
            <sz val="9"/>
            <rFont val="Tahoma"/>
            <family val="2"/>
          </rPr>
          <t>This is the car's 1/4 mile time, as measured on a make-shift drag strip on the Top Gear Test Track with SS tires and automatic transmission.</t>
        </r>
      </text>
    </comment>
    <comment ref="G13" authorId="0">
      <text>
        <r>
          <rPr>
            <b/>
            <sz val="9"/>
            <rFont val="Tahoma"/>
            <family val="0"/>
          </rPr>
          <t>Use these buttons to sort the list in various ways. Sorting by P/W and ABH Rating will show the highest (best) values at the top of the list.</t>
        </r>
      </text>
    </comment>
  </commentList>
</comments>
</file>

<file path=xl/comments2.xml><?xml version="1.0" encoding="utf-8"?>
<comments xmlns="http://schemas.openxmlformats.org/spreadsheetml/2006/main">
  <authors>
    <author>craig</author>
  </authors>
  <commentList>
    <comment ref="F7" authorId="0">
      <text>
        <r>
          <rPr>
            <b/>
            <sz val="9"/>
            <rFont val="Tahoma"/>
            <family val="2"/>
          </rPr>
          <t>Using a higher difficulty value will cause the app to search for cars with a lower P/W ratio, thereby making it harder to beat the AI.
A difficulty value of 100% should result in a list of cars that are about equal to the average AI car for any given race.
Note that if you take the slider all the way to the left, all cars that should be able to win the race will be shown, regardless of their P/W ratio.</t>
        </r>
      </text>
    </comment>
    <comment ref="I3" authorId="0">
      <text>
        <r>
          <rPr>
            <b/>
            <sz val="9"/>
            <rFont val="Tahoma"/>
            <family val="0"/>
          </rPr>
          <t>Clicking the button next to each event will automatically set the search criteria at the left. Events with restrictions are shown in red, and unrestricted events are in black.
The fields to the right show weight, HP, P/W ratios, and tires for the AI cars in each event, as well as information about each track in each event.
(More track info will be added in next version).</t>
        </r>
      </text>
    </comment>
    <comment ref="F11" authorId="0">
      <text>
        <r>
          <rPr>
            <b/>
            <sz val="9"/>
            <rFont val="Tahoma"/>
            <family val="0"/>
          </rPr>
          <t>A wider search window will allow cars with P/W ratios that are further from the target to be returned, thereby showing more (but less competitive) cars. A narrow window will only show cars that are very close to the target P/W value. Values between 10-15% should be ideal.</t>
        </r>
      </text>
    </comment>
    <comment ref="B34" authorId="0">
      <text>
        <r>
          <rPr>
            <b/>
            <sz val="9"/>
            <rFont val="Tahoma"/>
            <family val="0"/>
          </rPr>
          <t>Use this power-to-weight calculator for quick P/W calculations. (Just enter the horsepower and weight in kg).</t>
        </r>
      </text>
    </comment>
    <comment ref="N1" authorId="0">
      <text>
        <r>
          <rPr>
            <b/>
            <sz val="9"/>
            <rFont val="Tahoma"/>
            <family val="0"/>
          </rPr>
          <t>Finding competitive cars for each race is based on power-to-weight ratios and grip... and we assume you can drive a car :).
To get the best results possible, all of the AI horsepower and weight values for any given event are averaged and used to calculate a target P/W value. This value is then modified by the difficulty and window settings and matched up with values in the car database, along with any restrictions.
For the best results, you should equip your selected car with the same type of tires as shown for each event. GT5 defines the amount of grip a car has almost entirely by tire type, so needless to say, tires are extremely important when trying to find good match-ups.
NOTE: You should not need to change any of the values in the event list; instead, use different difficulty or window values if you are having trouble finding competitive cars.</t>
        </r>
      </text>
    </comment>
    <comment ref="F31" authorId="0">
      <text>
        <r>
          <rPr>
            <b/>
            <sz val="9"/>
            <rFont val="Tahoma"/>
            <family val="0"/>
          </rPr>
          <t>"Find Matches!" will search the car database for all cars meeting the specified criteria, and display the resulting car list.</t>
        </r>
      </text>
    </comment>
    <comment ref="A1" authorId="0">
      <text>
        <r>
          <rPr>
            <b/>
            <sz val="9"/>
            <rFont val="Tahoma"/>
            <family val="0"/>
          </rPr>
          <t>Version 1.6</t>
        </r>
      </text>
    </comment>
    <comment ref="B21" authorId="0">
      <text>
        <r>
          <rPr>
            <b/>
            <sz val="9"/>
            <rFont val="Tahoma"/>
            <family val="0"/>
          </rPr>
          <t>These are the search filters that are applied when the "Find Matches!" button is clicked. Selecting an event from the list will populate this automatically, or you can enter any values you want. 
Note that if you enter a value in the "Years(s)" field, you must enter both a beginning and ending year (in yyyy format), separated by a hyphen.</t>
        </r>
      </text>
    </comment>
  </commentList>
</comments>
</file>

<file path=xl/comments3.xml><?xml version="1.0" encoding="utf-8"?>
<comments xmlns="http://schemas.openxmlformats.org/spreadsheetml/2006/main">
  <authors>
    <author>craig</author>
  </authors>
  <commentList>
    <comment ref="B2" authorId="0">
      <text>
        <r>
          <rPr>
            <b/>
            <sz val="9"/>
            <rFont val="Tahoma"/>
            <family val="0"/>
          </rPr>
          <t>Use this table to change the background color and font (color and bold) for various areas of the car list.
Just change the text in the appropriate cell, and the car list will be updated.</t>
        </r>
      </text>
    </comment>
    <comment ref="I2" authorId="0">
      <text>
        <r>
          <rPr>
            <b/>
            <sz val="9"/>
            <rFont val="Tahoma"/>
            <family val="0"/>
          </rPr>
          <t>Use this table to hide columns in the car list.
The checked columns will be shown when the "Simplify Columns" button is clicked on the car list page, and all others will be hidden.</t>
        </r>
      </text>
    </comment>
  </commentList>
</comments>
</file>

<file path=xl/sharedStrings.xml><?xml version="1.0" encoding="utf-8"?>
<sst xmlns="http://schemas.openxmlformats.org/spreadsheetml/2006/main" count="7524" uniqueCount="1456">
  <si>
    <t>Ram 1500 Laramie Hemi Quad Cab ‘04</t>
  </si>
  <si>
    <t>Dome-Zero Concept ‘78</t>
  </si>
  <si>
    <t>Beat ‘91</t>
  </si>
  <si>
    <t>Beat Version F ‘92</t>
  </si>
  <si>
    <t>Beat Version Z ‘93</t>
  </si>
  <si>
    <t>Castrol Mugen NSX (JGTC) ‘00</t>
  </si>
  <si>
    <t>Ballade Sports CR-X 1.5i ‘83</t>
  </si>
  <si>
    <t>Arta NSX (JGTC) ‘00</t>
  </si>
  <si>
    <t>Dualnote Concept ‘01</t>
  </si>
  <si>
    <t>Element ‘03</t>
  </si>
  <si>
    <t>Fit W ‘01</t>
  </si>
  <si>
    <t>Insight ‘99</t>
  </si>
  <si>
    <t>Insight LS ‘09</t>
  </si>
  <si>
    <t>Jazz 1.4 DSi SE Sport ‘01</t>
  </si>
  <si>
    <t>Life Step Van ‘72</t>
  </si>
  <si>
    <t>Mugen Motul Civic Si Race Car ‘87</t>
  </si>
  <si>
    <t>Odyssey ‘03</t>
  </si>
  <si>
    <t>Takata Dome NSX (JGTC) ‘03</t>
  </si>
  <si>
    <t>Today G ‘85</t>
  </si>
  <si>
    <t>Z Act ‘70</t>
  </si>
  <si>
    <t>Nomad Diablo GT-1 (JGTC) ‘00</t>
  </si>
  <si>
    <t>Eneos SC430 (Super GT) ‘08</t>
  </si>
  <si>
    <t>Denso Dunlop Sard SC430 (Super GT) ‘08</t>
  </si>
  <si>
    <t>Weds Sport IS350 (Super GT) ‘08</t>
  </si>
  <si>
    <t>Calsonic IMPUL GT-R (Super GT) ‘08</t>
  </si>
  <si>
    <t>MOTUL AUTECH GT-R (Super GT) ‘08</t>
  </si>
  <si>
    <t>Woodone Advan Clarion GT-R (Super GT) ‘08</t>
  </si>
  <si>
    <t>Xanavi Nismo GT-R (Super GT) ‘08</t>
  </si>
  <si>
    <t>Xanavi Nismo Z (Super GT) ‘06</t>
  </si>
  <si>
    <t>YellowHat YMS TOMICA GT-R (Super GT) ‘08</t>
  </si>
  <si>
    <t>Amemiya AsparaDrink RX7 (Super GT) ‘06</t>
  </si>
  <si>
    <t>YellowHat YMS Supra (Super GT) ‘05</t>
  </si>
  <si>
    <t>ARTA Garaiya (Super GT) ‘08</t>
  </si>
  <si>
    <t>Arta NSX (Super GT) ‘06</t>
  </si>
  <si>
    <t>Epson NSX (Super GT) ‘08</t>
  </si>
  <si>
    <t>Takata Dome NSX (Super GT) ‘06</t>
  </si>
  <si>
    <t>Bandai Direzza SC430 (Super GT) ‘06</t>
  </si>
  <si>
    <t>Starlet Glanza V ‘97</t>
  </si>
  <si>
    <t>Soarer 2.5GT-T ‘97</t>
  </si>
  <si>
    <t>Soarer 430SCV ‘01</t>
  </si>
  <si>
    <t>Sports 800 ‘65</t>
  </si>
  <si>
    <t>Prius G (J) ‘02</t>
  </si>
  <si>
    <t>Prius G ‘09</t>
  </si>
  <si>
    <t>Prius G Touring Selection (J) ‘03</t>
  </si>
  <si>
    <t>Voltz S ‘02</t>
  </si>
  <si>
    <t>Superautobacs Apex MR-S (JGTC) ‘00</t>
  </si>
  <si>
    <t>Sera ‘92</t>
  </si>
  <si>
    <t>Denso Sard Supra GT (JGTC) ‘00</t>
  </si>
  <si>
    <t>Corolla Levin BZ-R ‘98</t>
  </si>
  <si>
    <t>Corolla Levin GT-APEX (AE86) ‘83</t>
  </si>
  <si>
    <t>Caldina GT-FOUR ‘02</t>
  </si>
  <si>
    <t>Carina ED 2.0 X 4WS ‘89</t>
  </si>
  <si>
    <t>X540 Chaser ‘00</t>
  </si>
  <si>
    <t>Swift Sport ‘05</t>
  </si>
  <si>
    <t>Swift Sport ‘07</t>
  </si>
  <si>
    <t>Kei Works ‘02</t>
  </si>
  <si>
    <t>Escudo Dirt Trial Car ‘98</t>
  </si>
  <si>
    <t>Concept-S2 ‘03</t>
  </si>
  <si>
    <t>Cervo SR ‘07</t>
  </si>
  <si>
    <t>Alto LAPIN Turbo ‘02</t>
  </si>
  <si>
    <t>Alto Works RS-Z ‘97</t>
  </si>
  <si>
    <t>Car Count</t>
  </si>
  <si>
    <t>Alto Works Sport Limited ‘97</t>
  </si>
  <si>
    <t>Legacy B4 2.0GT spec.B ‘03</t>
  </si>
  <si>
    <t>Legacy B4 3.0R ‘03</t>
  </si>
  <si>
    <t>Legacy B4 Blitzen ‘00</t>
  </si>
  <si>
    <t>Legacy B4 RSK ‘98</t>
  </si>
  <si>
    <t>Legacy Touring Wagon 2.0GT ‘03</t>
  </si>
  <si>
    <t>Legacy Touring Wagon 2.0GT spec.B ‘03</t>
  </si>
  <si>
    <t>Legacy Touring Wagon 3.0R ‘03</t>
  </si>
  <si>
    <t>Legacy Touring Wagon GT-B ‘96</t>
  </si>
  <si>
    <t>Legacy B4 2.0GT ‘03</t>
  </si>
  <si>
    <t>Cusco ADVAN Impreza (JGTC) ‘03</t>
  </si>
  <si>
    <t>Cusco DUNLOP Impreza (Super GT) ‘08</t>
  </si>
  <si>
    <t>Target P/W</t>
  </si>
  <si>
    <t>Lower P/W</t>
  </si>
  <si>
    <t>Upper P/W</t>
  </si>
  <si>
    <t>Corrected P/W</t>
  </si>
  <si>
    <t>106 Rallye ‘03</t>
  </si>
  <si>
    <t>106 S16 ‘03</t>
  </si>
  <si>
    <t>205 Turbo 16 ‘85</t>
  </si>
  <si>
    <t>205 Turbo 16 Evolution 2 Rally Car ‘86</t>
  </si>
  <si>
    <t>205 Turbo 16 Rally Car ‘85</t>
  </si>
  <si>
    <t>206 CC ‘01</t>
  </si>
  <si>
    <t>206 Rally Car ‘99</t>
  </si>
  <si>
    <t>206 RC ‘03</t>
  </si>
  <si>
    <t>206 S16 ‘99</t>
  </si>
  <si>
    <t>207 GTi ‘07</t>
  </si>
  <si>
    <t>307 CC Premium AVN ‘04</t>
  </si>
  <si>
    <t>307 XSi ‘04</t>
  </si>
  <si>
    <t>905 Race Car ‘92</t>
  </si>
  <si>
    <t>908 HDi FAP – Team Oreca Matmut ‘10</t>
  </si>
  <si>
    <t>908 HDi FAP – Team Total ‘10</t>
  </si>
  <si>
    <t>coupé 406 3.0 V6 ‘98</t>
  </si>
  <si>
    <t>Superbird ‘70</t>
  </si>
  <si>
    <t>Cuda 440 Six Pack ‘71</t>
  </si>
  <si>
    <t>GTO 5.7 Coupe ‘04</t>
  </si>
  <si>
    <t>Solstice Coupe Concept ‘02</t>
  </si>
  <si>
    <t>Sunfire GXP Concept ‘02</t>
  </si>
  <si>
    <t>Tempest Le Mans GTO ‘64</t>
  </si>
  <si>
    <t>Vibe GT ‘03</t>
  </si>
  <si>
    <t>FD3S RX-7</t>
  </si>
  <si>
    <t>5 Maxi Turbo Rally Car ‘85</t>
  </si>
  <si>
    <t>5 Turbo ‘80</t>
  </si>
  <si>
    <t>Daytona International Speedway SS</t>
  </si>
  <si>
    <t>Indianapolis Motor Speedway SS</t>
  </si>
  <si>
    <t>Indianapolis Motor Speedway RC</t>
  </si>
  <si>
    <t>Daytona International Speedway RC</t>
  </si>
  <si>
    <t>_My BMW</t>
  </si>
  <si>
    <t>Yes</t>
  </si>
  <si>
    <t>FB</t>
  </si>
  <si>
    <t>Avantime ‘02</t>
  </si>
  <si>
    <t>Megane 2.0 16V ‘03</t>
  </si>
  <si>
    <t>Megane 2.0 IDE Coupe ‘00</t>
  </si>
  <si>
    <t>3400S ‘00</t>
  </si>
  <si>
    <t>BTR ‘86</t>
  </si>
  <si>
    <t>CTR “Yellow Bird” ‘87</t>
  </si>
  <si>
    <t>CTR2 ‘96</t>
  </si>
  <si>
    <t>RGT ‘00</t>
  </si>
  <si>
    <t>S7 ‘02</t>
  </si>
  <si>
    <t>xA ‘03</t>
  </si>
  <si>
    <t>Ibiza Cupra ‘04</t>
  </si>
  <si>
    <t>Cobra 427 ‘66</t>
  </si>
  <si>
    <t>GT350R ‘65</t>
  </si>
  <si>
    <t>Series One Super Charged ‘03</t>
  </si>
  <si>
    <t>CR-Z</t>
  </si>
  <si>
    <t>FIT Race Car ‘03</t>
  </si>
  <si>
    <t>S2000 Race Car ‘00</t>
  </si>
  <si>
    <t>Civic Type R (EK) ‘00</t>
  </si>
  <si>
    <t>C8 Laviolette ‘01</t>
  </si>
  <si>
    <t>Impreza Coupe 22B-STi Version ‘98</t>
  </si>
  <si>
    <t>Impreza Coupe WRX typeR STi Version VI ‘99</t>
  </si>
  <si>
    <t>Impreza Rally Car ‘01</t>
  </si>
  <si>
    <t>Impreza Rally Car ‘03</t>
  </si>
  <si>
    <t>Impreza Rally Car ‘99</t>
  </si>
  <si>
    <t>Impreza Rally Car Prototype ‘01</t>
  </si>
  <si>
    <t>Impreza Sedan WRX STI (18inch BBS Wheel Option) ‘10</t>
  </si>
  <si>
    <t>Impreza Sedan WRX STi (Type-II) ‘02</t>
  </si>
  <si>
    <t>Impreza Sedan WRX STi ‘94</t>
  </si>
  <si>
    <t>Impreza Sedan WRX STi spec C (Type-II) ‘04</t>
  </si>
  <si>
    <t>Impreza Sedan WRX STI spec C Type RA ‘05</t>
  </si>
  <si>
    <t>Impreza Sedan WRX STI spec C Type RA RM ‘05</t>
  </si>
  <si>
    <t>Impreza Sedan WRX STi Version (Type-I) ‘00</t>
  </si>
  <si>
    <t>Impreza Sedan WRX STi Version II ‘95</t>
  </si>
  <si>
    <t>Impreza Sedan WRX STi Version III ‘96</t>
  </si>
  <si>
    <t>Impreza Sedan WRX STi Version IV ‘97</t>
  </si>
  <si>
    <t>Impreza Sedan WRX STi Version V ‘98</t>
  </si>
  <si>
    <t>Impreza Sedan WRX STi Version VI ‘99</t>
  </si>
  <si>
    <t>Impreza Sport Wagon STi (Type-I) ‘00</t>
  </si>
  <si>
    <t>Impreza Sport Wagon WRX STi Version VI ‘99</t>
  </si>
  <si>
    <t>Impreza Super Touring Car</t>
  </si>
  <si>
    <t>Impreza WRC 2008 ‘08</t>
  </si>
  <si>
    <t>Impreza WRX STI (18inch BBS Wheel Option) ‘07</t>
  </si>
  <si>
    <t>Impreza WRX STi Prodrive Style (Type-I) ‘01</t>
  </si>
  <si>
    <t>360 ‘58</t>
  </si>
  <si>
    <t>Cappuccino (EA11R) ‘91</t>
  </si>
  <si>
    <t>Cappuccino (EA21R) ‘95</t>
  </si>
  <si>
    <t>Cappuccino (EA21R) RM ‘95</t>
  </si>
  <si>
    <t>GSX-R/4 Concept ‘01</t>
  </si>
  <si>
    <t>Prm./Std.</t>
  </si>
  <si>
    <t>MR Wagon Sport ‘04</t>
  </si>
  <si>
    <t>SX4 WRC ‘08</t>
  </si>
  <si>
    <t>WAGON R RR ‘98</t>
  </si>
  <si>
    <t>Tesla Roadster ‘08</t>
  </si>
  <si>
    <t>ZZII ‘00</t>
  </si>
  <si>
    <t>ZZ-S ‘00</t>
  </si>
  <si>
    <t>Altezza AS200 ‘98</t>
  </si>
  <si>
    <t>Altezza Gita AS300 ‘01</t>
  </si>
  <si>
    <t>Altezza RS200 ‘98</t>
  </si>
  <si>
    <t>Altezza Touring Car</t>
  </si>
  <si>
    <t>Aristo 3.0V ‘91</t>
  </si>
  <si>
    <t>Aristo V300 ‘00</t>
  </si>
  <si>
    <t>Aristo V300 Vertex Edition ‘00</t>
  </si>
  <si>
    <t>bB 1.5Z X Version ‘00</t>
  </si>
  <si>
    <t>Celica 1600GT (TA22) ‘70</t>
  </si>
  <si>
    <t>Celica 2000GT-FOUR (ST165) ‘86</t>
  </si>
  <si>
    <t>Celica 2000GT-R (ST162) ‘86</t>
  </si>
  <si>
    <t>Celica GT-FOUR (ST205) ‘98</t>
  </si>
  <si>
    <t>Celica GT-FOUR Rally Car (ST185) ‘95</t>
  </si>
  <si>
    <t>Celica GT-FOUR Rally Car (ST205) ‘95</t>
  </si>
  <si>
    <t>Celica GT-FOUR RC (ST185) ‘91</t>
  </si>
  <si>
    <t>Celica GT-R (ST183, 4WS) ‘91</t>
  </si>
  <si>
    <t>Celica SS-II (ST202) ‘97</t>
  </si>
  <si>
    <t>Celica SS-II (ZZT231) ‘99</t>
  </si>
  <si>
    <t>Celica XX 2800GT ‘81</t>
  </si>
  <si>
    <t>Corolla Rally Car ‘98</t>
  </si>
  <si>
    <t>Corolla RUNX Z AEROTOURER ‘02</t>
  </si>
  <si>
    <t>FT-86 Concept ‘09</t>
  </si>
  <si>
    <t>FT-86 G SPORTS Concept ‘10</t>
  </si>
  <si>
    <t>GT-ONE Race Car (TS020) ‘99</t>
  </si>
  <si>
    <t>ist 1.5S ‘02</t>
  </si>
  <si>
    <t>MR2 1600 G ‘86</t>
  </si>
  <si>
    <t>MR2 1600 G-Limited Super Charger ‘86</t>
  </si>
  <si>
    <t>MR2 G-Limited ‘97</t>
  </si>
  <si>
    <t>MR2 GT-S ‘97</t>
  </si>
  <si>
    <t>MR2 Spyder (6MT) ‘02</t>
  </si>
  <si>
    <t>MR2 Spyder ‘99</t>
  </si>
  <si>
    <t>MR-S S Edition ‘99</t>
  </si>
  <si>
    <t>MR-S V Edition (6MT) ‘02</t>
  </si>
  <si>
    <t>RSC ‘01</t>
  </si>
  <si>
    <t>RSC Rally Raid Car</t>
  </si>
  <si>
    <t>Sprinter Trueno BZ-R ‘98</t>
  </si>
  <si>
    <t>Sprinter Trueno GT-APEX (AE86) ‘83</t>
  </si>
  <si>
    <t>Supra 2.5GT Twin Turbo R ‘90</t>
  </si>
  <si>
    <t>Supra 3.0GT Turbo A ‘88</t>
  </si>
  <si>
    <t>Supra RZ ‘97</t>
  </si>
  <si>
    <t>Supra SZ-R ‘97</t>
  </si>
  <si>
    <t>Tacoma X-Runner ‘04</t>
  </si>
  <si>
    <t>Vitz F ‘99</t>
  </si>
  <si>
    <t>Vitz RS 1.5 ‘00</t>
  </si>
  <si>
    <t>Vitz RS 1.5 ‘07</t>
  </si>
  <si>
    <t>Vitz RS Turbo ‘02</t>
  </si>
  <si>
    <t>Vitz U Euro Sport Edition ‘00</t>
  </si>
  <si>
    <t>WEDSSPORT Celica (JGTC) ‘03</t>
  </si>
  <si>
    <t>WiLL VS ‘01</t>
  </si>
  <si>
    <t>Woodone Tom's Supra (JGTC) ‘03</t>
  </si>
  <si>
    <t>Yaris F (J) ‘99</t>
  </si>
  <si>
    <t>Yaris RS 1.5 (J) ‘00</t>
  </si>
  <si>
    <t>Yaris RS Turbo (J) ‘02</t>
  </si>
  <si>
    <t>Yaris U Euro Sport Edition (J) ‘00</t>
  </si>
  <si>
    <t>2000GT ‘67</t>
  </si>
  <si>
    <t>Celica TRD Sports M (ZZT231) ‘00</t>
  </si>
  <si>
    <t>Celica SS-II (ZZT231) ‘03</t>
  </si>
  <si>
    <t>Spitfire 1500 ‘74</t>
  </si>
  <si>
    <t>Cerbera Speed 6 ‘97</t>
  </si>
  <si>
    <t>Griffith 500 ‘94</t>
  </si>
  <si>
    <t>T350C ‘03</t>
  </si>
  <si>
    <t>Tamora ‘02</t>
  </si>
  <si>
    <t>Tuscan Speed 6 ‘00</t>
  </si>
  <si>
    <t>Tuscan Speed 6 RM ‘00</t>
  </si>
  <si>
    <t>V8S ‘91</t>
  </si>
  <si>
    <t>Cerbera Speed 12 ‘00</t>
  </si>
  <si>
    <t>Astra Super Touring Car ‘00</t>
  </si>
  <si>
    <t>Calibra Super Touring Car ‘94</t>
  </si>
  <si>
    <t>VX220 ‘00</t>
  </si>
  <si>
    <t>VX220 Turbo ‘00</t>
  </si>
  <si>
    <t>Bora V6 4MOTION ‘01</t>
  </si>
  <si>
    <t>Golf I GTI ‘76</t>
  </si>
  <si>
    <t>Golf IV GTI ‘01</t>
  </si>
  <si>
    <t>Golf IV GTI RM ‘01</t>
  </si>
  <si>
    <t>Golf IV R32 ‘03</t>
  </si>
  <si>
    <t>Golf V GTI ‘05</t>
  </si>
  <si>
    <t>Karmann Ghia Coupe (Type-1) ‘68</t>
  </si>
  <si>
    <t>Kubelwagen typ82 ‘44</t>
  </si>
  <si>
    <t>Lupo Cup Car ‘00</t>
  </si>
  <si>
    <t>Lupo GTI ‘01</t>
  </si>
  <si>
    <t>Lupo GTI Cup Car (J) ‘03</t>
  </si>
  <si>
    <t>Lupo1.4 ‘02</t>
  </si>
  <si>
    <t>New Beetle 2.0 ‘00</t>
  </si>
  <si>
    <t>New Beetle Cup Car ‘00</t>
  </si>
  <si>
    <t>New Beetle RSi ‘00</t>
  </si>
  <si>
    <t>Polo GTI ‘01</t>
  </si>
  <si>
    <t>Schwimmwagen typ166 ‘42</t>
  </si>
  <si>
    <t>typ2(T1) SambaBus ‘62</t>
  </si>
  <si>
    <t>W12 Nardo Concept ‘01</t>
  </si>
  <si>
    <t>240 GLT Estate ‘88</t>
  </si>
  <si>
    <t>C30 R-Design ‘09</t>
  </si>
  <si>
    <t>S60 T-5 Sport ‘03</t>
  </si>
  <si>
    <t>Model</t>
  </si>
  <si>
    <t>FR</t>
  </si>
  <si>
    <t>FF</t>
  </si>
  <si>
    <t>4WD</t>
  </si>
  <si>
    <t>RR</t>
  </si>
  <si>
    <t>Mazda6 Touring Car</t>
  </si>
  <si>
    <t>Dome</t>
  </si>
  <si>
    <t>Eagle</t>
  </si>
  <si>
    <t>Ferrari</t>
  </si>
  <si>
    <t>Fiat</t>
  </si>
  <si>
    <t>427 S/C ‘66</t>
  </si>
  <si>
    <t>CL 3.2 Type-S ‘01</t>
  </si>
  <si>
    <t>CL 3.2 Type-S ‘03</t>
  </si>
  <si>
    <t>DN-X Concept ‘02</t>
  </si>
  <si>
    <t>HSC Concept ‘04</t>
  </si>
  <si>
    <t>Integra Type R ‘01</t>
  </si>
  <si>
    <t>NSX ‘04</t>
  </si>
  <si>
    <t>NSX ‘91</t>
  </si>
  <si>
    <t>NSX Coupe ‘97</t>
  </si>
  <si>
    <t>ABH Rating</t>
  </si>
  <si>
    <t>NSX RM ‘91</t>
  </si>
  <si>
    <t>RSX Type-S ‘04</t>
  </si>
  <si>
    <t>S2000 (SEMA GT Awards 2005)</t>
  </si>
  <si>
    <t>147 2.0 TWIN SPARK ‘02</t>
  </si>
  <si>
    <t>147 TI 2.0 TWIN SPARK ‘06</t>
  </si>
  <si>
    <t>155 2.5 V6 TI ‘93</t>
  </si>
  <si>
    <t>156 2.5 V6 24V ‘98</t>
  </si>
  <si>
    <t>166 2.5 V6 24V Sportronic ‘98</t>
  </si>
  <si>
    <t>8C Competizione ‘08</t>
  </si>
  <si>
    <t>Brera Sky Window 3.2 JTS Q4 ‘06</t>
  </si>
  <si>
    <t>Giulia Sprint GTA 1600 ‘65</t>
  </si>
  <si>
    <t>Giulia Sprint Speciale ‘63</t>
  </si>
  <si>
    <t>GT 3.2 V6 24V ‘04</t>
  </si>
  <si>
    <t>GTV 3.0 V6 24V ‘01</t>
  </si>
  <si>
    <t>Spider 1600 Duetto ‘66</t>
  </si>
  <si>
    <t>Spider 3.0i V6 24V ‘01</t>
  </si>
  <si>
    <t>147 GTA ‘02</t>
  </si>
  <si>
    <t>Corvette’60 (SEMA Gran Turismo Awards 2006)</t>
  </si>
  <si>
    <t>MP4-12C ‘10</t>
  </si>
  <si>
    <t>190 E 2.5 – 16 Evolution II ‘91</t>
  </si>
  <si>
    <t>190 E 2.5 – 16 Evolution II Touring Car ‘92</t>
  </si>
  <si>
    <t>300 SL Coupe ‘54</t>
  </si>
  <si>
    <t>A 160 Avantgarde ‘98</t>
  </si>
  <si>
    <t>C 63 AMG ‘08</t>
  </si>
  <si>
    <t>CL 600 ‘00</t>
  </si>
  <si>
    <t>CLK 55 AMG ‘00</t>
  </si>
  <si>
    <t>CLK Touring Car ‘00</t>
  </si>
  <si>
    <t>CLK-GTR Race Car ‘98</t>
  </si>
  <si>
    <t>E 55 AMG ‘02</t>
  </si>
  <si>
    <t>Sauber Mercedes C9 Race Car ‘89</t>
  </si>
  <si>
    <t>SL 500 (R129) ‘98</t>
  </si>
  <si>
    <t>SL 500 (R230) ‘02</t>
  </si>
  <si>
    <t>SL 55 AMG (R230) ‘02</t>
  </si>
  <si>
    <t>SL 600 (R129) ‘98</t>
  </si>
  <si>
    <t>SL 600 (R230) ‘04</t>
  </si>
  <si>
    <t>SL 65 AMG (R230) ‘04</t>
  </si>
  <si>
    <t>SLK 230 Kompressor ‘98</t>
  </si>
  <si>
    <t>SLR McLaren (19inch Wheel Option) ‘09</t>
  </si>
  <si>
    <t>SLR McLaren ‘03</t>
  </si>
  <si>
    <t>SLS AMG ‘10</t>
  </si>
  <si>
    <t>MGF ‘97</t>
  </si>
  <si>
    <t>TF160 ‘03</t>
  </si>
  <si>
    <t>Cougar XR-7 ‘67</t>
  </si>
  <si>
    <t>BNR34 Skyline GT-R N1 base ‘06</t>
  </si>
  <si>
    <t>Cooper 1.3i ‘98</t>
  </si>
  <si>
    <t>Cooper S ‘02</t>
  </si>
  <si>
    <t>Cooper S ‘05</t>
  </si>
  <si>
    <t>Cooper S ‘07</t>
  </si>
  <si>
    <t>One ‘02</t>
  </si>
  <si>
    <t>GT by Citroën Concept ‘08</t>
  </si>
  <si>
    <t>Pescarolo Sport</t>
  </si>
  <si>
    <t>Courage C60 – Peugeot Race Car ‘03</t>
  </si>
  <si>
    <t>Pescarolo-Courage – Judd GV5 Race Car ‘04</t>
  </si>
  <si>
    <t>Pescarolo C60 Hybride – Judd Race car ‘05</t>
  </si>
  <si>
    <t>Amemiya AsparaDrink RX7 (JGTC) ‘04</t>
  </si>
  <si>
    <t>P/W Ratio</t>
  </si>
  <si>
    <t>Cooper ‘02</t>
  </si>
  <si>
    <t>3000GT MR (J) ‘95</t>
  </si>
  <si>
    <t>3000GT MR (J) ‘98</t>
  </si>
  <si>
    <t>3000GT SL (J) ‘95</t>
  </si>
  <si>
    <t>3000GT SL (J) ‘96</t>
  </si>
  <si>
    <t>3000GT SL (J) ‘98</t>
  </si>
  <si>
    <t>3000GT SR (J) ‘95</t>
  </si>
  <si>
    <t>3000GT SR (J) ‘96</t>
  </si>
  <si>
    <t>3000GT SR (J) ‘98</t>
  </si>
  <si>
    <t>3000GT VR-4 (J) ‘98</t>
  </si>
  <si>
    <t>3000GT VR-4 Turbo (J) ‘95</t>
  </si>
  <si>
    <t>3000GT VR-4 Turbo (J) ‘96</t>
  </si>
  <si>
    <t>CZ-3 Tarmac ‘01</t>
  </si>
  <si>
    <t>CZ-3 Tarmac Rally Car</t>
  </si>
  <si>
    <t>FTO GP Version R ‘97</t>
  </si>
  <si>
    <t>FTO GP Version R ‘99</t>
  </si>
  <si>
    <t>FTO GPX ‘94</t>
  </si>
  <si>
    <t>FTO GPX ‘97</t>
  </si>
  <si>
    <t>FTO GPX ‘99</t>
  </si>
  <si>
    <t>FTO GR ‘94</t>
  </si>
  <si>
    <t>FTO GR ‘97</t>
  </si>
  <si>
    <t>FTO Super Touring Car</t>
  </si>
  <si>
    <t>GTO SR ‘95</t>
  </si>
  <si>
    <t>GTO SR ‘96</t>
  </si>
  <si>
    <t>GTO SR ‘98</t>
  </si>
  <si>
    <t>GTO Twin Turbo ‘95</t>
  </si>
  <si>
    <t>GTO Twin Turbo ‘96</t>
  </si>
  <si>
    <t>GTO Twin Turbo ‘98</t>
  </si>
  <si>
    <t>GTO Twin Turbo MR ‘95</t>
  </si>
  <si>
    <t>GTO Twin Turbo MR ‘98</t>
  </si>
  <si>
    <t>HSR-II Concept ‘89</t>
  </si>
  <si>
    <t>i Concept ‘03</t>
  </si>
  <si>
    <t>i-MiEV ‘09</t>
  </si>
  <si>
    <t>Lancer 1600 GSR ‘74</t>
  </si>
  <si>
    <t>Lancer 1600 GSR Rally Car ‘74</t>
  </si>
  <si>
    <t>Lancer Evolution GSR ‘92</t>
  </si>
  <si>
    <t>Lancer Evolution II GSR ‘94</t>
  </si>
  <si>
    <t>Lancer Evolution III GSR ‘95</t>
  </si>
  <si>
    <t>Lancer Evolution IV GSR ‘96</t>
  </si>
  <si>
    <t>Lancer Evolution IV Rally Car ‘97</t>
  </si>
  <si>
    <t>Lancer Evolution IX GSR ‘05</t>
  </si>
  <si>
    <t>Lancer Evolution IX GSR RM ‘05</t>
  </si>
  <si>
    <t>Lancer Evolution Super Rally Car ‘03</t>
  </si>
  <si>
    <t>Lancer Evolution V GSR ‘98</t>
  </si>
  <si>
    <t>Lancer Evolution VI GSR ‘99</t>
  </si>
  <si>
    <t>Lancer Evolution VI Rally Car ‘99</t>
  </si>
  <si>
    <t>Lancer Evolution VI RS ‘99</t>
  </si>
  <si>
    <t>Lancer Evolution VII GSR ‘01</t>
  </si>
  <si>
    <t>Lancer Evolution VII GT-A ‘02</t>
  </si>
  <si>
    <t>Lancer Evolution VII RS ‘01</t>
  </si>
  <si>
    <t>Lancer Evolution VIII GSR ‘03</t>
  </si>
  <si>
    <t>Lancer Evolution VIII MR GSR ‘04</t>
  </si>
  <si>
    <t>Lancer Evolution VIII RS ‘03</t>
  </si>
  <si>
    <t>Lancer Evolution X GSR Premium Package ‘07</t>
  </si>
  <si>
    <t>Lancer EX 1800GSR IC Turbo ‘83</t>
  </si>
  <si>
    <t>S2000 ‘00</t>
  </si>
  <si>
    <t>CITY Turbo II ‘83</t>
  </si>
  <si>
    <t>Civic 1500 3door 25i ‘83</t>
  </si>
  <si>
    <t>Civic 1500 3door CX ‘79</t>
  </si>
  <si>
    <t>Civic SiR-II (EG) ‘91</t>
  </si>
  <si>
    <t>Civic SiR-II (EG) ‘92</t>
  </si>
  <si>
    <t>Civic SiR-II (EG) ‘93</t>
  </si>
  <si>
    <t>Civic SiR-II (EG) ‘95</t>
  </si>
  <si>
    <t>Civic Type R (EK) ‘97</t>
  </si>
  <si>
    <t>Civic Type R (EK) ‘98</t>
  </si>
  <si>
    <t>Civic Type R (EK) RM ‘97</t>
  </si>
  <si>
    <t>Civic Type R (EP) ‘01</t>
  </si>
  <si>
    <t>Civic Type R (EP) ‘04</t>
  </si>
  <si>
    <t>Civic Type R (EP, EU) ‘01</t>
  </si>
  <si>
    <t>Civic Type R ‘08</t>
  </si>
  <si>
    <t>CR-X del Sol SiR ‘92</t>
  </si>
  <si>
    <t>CR-X SiR ‘90</t>
  </si>
  <si>
    <t>CR-Z a ‘10</t>
  </si>
  <si>
    <t>Gathers Drider Civic Race Car ‘98</t>
  </si>
  <si>
    <t>HSC “The 37th Tokyo Motor Show Concept Car” ‘03</t>
  </si>
  <si>
    <t>Integra Type R (DC2) ‘95</t>
  </si>
  <si>
    <t>Integra Type R (DC2) ‘98</t>
  </si>
  <si>
    <t>Integra Type R (DC2) ‘99</t>
  </si>
  <si>
    <t>Integra Type R (DC5) ‘03</t>
  </si>
  <si>
    <t>Integra Type R (DC5) ‘04</t>
  </si>
  <si>
    <t>Integra Type R (DC5) RM ‘04</t>
  </si>
  <si>
    <t>Integra Type R Touring Car</t>
  </si>
  <si>
    <t>Loctite Mugen NSX (JGTC) ‘01</t>
  </si>
  <si>
    <t>Mobil 1 NSX (JGTC) ‘01</t>
  </si>
  <si>
    <t>N360 ‘67</t>
  </si>
  <si>
    <t>NSX ‘01</t>
  </si>
  <si>
    <t>NSX ‘90</t>
  </si>
  <si>
    <t>NSX ‘93</t>
  </si>
  <si>
    <t>NSX ‘95</t>
  </si>
  <si>
    <t>NSX ‘97</t>
  </si>
  <si>
    <t>NSX ‘99</t>
  </si>
  <si>
    <t>NSX Type R ‘02</t>
  </si>
  <si>
    <t>NSX Type R ‘92</t>
  </si>
  <si>
    <t>NSX Type S ‘01</t>
  </si>
  <si>
    <t>NSX Type S ‘97</t>
  </si>
  <si>
    <t>NSX Type S ‘99</t>
  </si>
  <si>
    <t>NSX Type S Zero ‘97</t>
  </si>
  <si>
    <t>NSX Type S Zero ‘99</t>
  </si>
  <si>
    <t>NSX-R Concept ‘01</t>
  </si>
  <si>
    <t>Clio Sport 2.0 16V ‘02</t>
  </si>
  <si>
    <t>Clio Sport Trophy V6 24V Race Car ‘00</t>
  </si>
  <si>
    <t>Clio Sport V6 24V ‘00</t>
  </si>
  <si>
    <t>Clio Sport V6 Phase 2 ‘03</t>
  </si>
  <si>
    <t>Lutecia Sport 2.0 16V ‘02</t>
  </si>
  <si>
    <t>Lutecia Sport Trophy V6 24V Race Car ‘00</t>
  </si>
  <si>
    <t>Lutecia Sport V6 24V ‘01</t>
  </si>
  <si>
    <t>Lutecia Sport V6 Phase2 ‘03</t>
  </si>
  <si>
    <t>Megane Sport ‘08</t>
  </si>
  <si>
    <t xml:space="preserve">Renaultsport </t>
  </si>
  <si>
    <t>NSX-R Prototype LM Race Car</t>
  </si>
  <si>
    <t>NSX-R Prototype LM Road Car</t>
  </si>
  <si>
    <t>Prelude Si VTEC ‘91</t>
  </si>
  <si>
    <t>Prelude SiR ‘96</t>
  </si>
  <si>
    <t>Prelude SiR S spec ‘98</t>
  </si>
  <si>
    <t>Prelude Type S ‘96</t>
  </si>
  <si>
    <t>Prelude Type S ‘98</t>
  </si>
  <si>
    <t>S2000 (EU) ‘01</t>
  </si>
  <si>
    <t>S2000 (EU) ‘03</t>
  </si>
  <si>
    <t>S2000 (EU) ‘99</t>
  </si>
  <si>
    <t>S2000 (US) ‘01</t>
  </si>
  <si>
    <t>S2000 (US) ‘04</t>
  </si>
  <si>
    <t>S2000 (US) ‘99</t>
  </si>
  <si>
    <t>S2000 ‘01</t>
  </si>
  <si>
    <t>S2000 ‘03</t>
  </si>
  <si>
    <t>S2000 ‘06</t>
  </si>
  <si>
    <t>S2000 ‘99</t>
  </si>
  <si>
    <t>S2000 LM Race Car</t>
  </si>
  <si>
    <t>S2000 Type V (EU) ‘00</t>
  </si>
  <si>
    <t>S2000 Type V (EU) ‘01</t>
  </si>
  <si>
    <t>S2000 Type V (US) ‘00</t>
  </si>
  <si>
    <t>S2000 Type V (US) ‘01</t>
  </si>
  <si>
    <t>S2000 Type V ‘00</t>
  </si>
  <si>
    <t>S2000 Type V ‘01</t>
  </si>
  <si>
    <t>S2000 Type V ‘03</t>
  </si>
  <si>
    <t>S500 ‘63</t>
  </si>
  <si>
    <t>S600 ‘64</t>
  </si>
  <si>
    <t>S800 ‘66</t>
  </si>
  <si>
    <t>S800 RSC Race Car ‘68</t>
  </si>
  <si>
    <t>1300 Coupe 9 S ‘70</t>
  </si>
  <si>
    <t>Accord Coupe ‘88</t>
  </si>
  <si>
    <t>Accord Coupe EX ‘03</t>
  </si>
  <si>
    <t>Accord Euro-R ‘00</t>
  </si>
  <si>
    <t>Accord Euro-R ‘02</t>
  </si>
  <si>
    <t>350Z RS</t>
  </si>
  <si>
    <t>Formula Gran Turismo</t>
  </si>
  <si>
    <t>PDI RACING KART 100</t>
  </si>
  <si>
    <t>Red Bull X1 ‘10</t>
  </si>
  <si>
    <t>A110 1600S ‘73</t>
  </si>
  <si>
    <t>A310 1600VE ‘73</t>
  </si>
  <si>
    <t>Carbon R (R34) ‘04</t>
  </si>
  <si>
    <t>S2000 GT1 ‘04</t>
  </si>
  <si>
    <t>S2000 R1 ‘04</t>
  </si>
  <si>
    <t>S2000 Street Version ‘04</t>
  </si>
  <si>
    <t>DB7 Vantage Coupe ‘00</t>
  </si>
  <si>
    <t>DB9 Coupe ‘03</t>
  </si>
  <si>
    <t>DB9 Coupe ‘06</t>
  </si>
  <si>
    <t>V8 Vantage ‘99</t>
  </si>
  <si>
    <t>Vanquish ‘04</t>
  </si>
  <si>
    <t>A2 1.4 ‘02</t>
  </si>
  <si>
    <t>A3 3.2 quattro ‘03</t>
  </si>
  <si>
    <t>A4 Touring Car ‘04</t>
  </si>
  <si>
    <t>Abt  TT-R Touring Car ‘02</t>
  </si>
  <si>
    <t>Le Mans quattro ‘03</t>
  </si>
  <si>
    <t>Nuvolari quattro ‘03</t>
  </si>
  <si>
    <t>Pikes Peak quattro ‘03</t>
  </si>
  <si>
    <t>quattro ‘82</t>
  </si>
  <si>
    <t>R10 TDI Race Car ‘06</t>
  </si>
  <si>
    <t>R8 4.2 FSI R tronic ‘07</t>
  </si>
  <si>
    <t>R8 5.2 FSI quattro ‘09</t>
  </si>
  <si>
    <t>R8 LMS Race Car (Team PlayStation) ‘09</t>
  </si>
  <si>
    <t>R8 LMS Race Car ‘09</t>
  </si>
  <si>
    <t>R8 Race Car ( PlayStation Team ORECA) ‘05</t>
  </si>
  <si>
    <t>R8 Race Car ‘01</t>
  </si>
  <si>
    <t>RS 4 ‘01</t>
  </si>
  <si>
    <t>RS 6 ‘02</t>
  </si>
  <si>
    <t>RS 6 Avant ‘02</t>
  </si>
  <si>
    <t>RS 6 Avant ‘08</t>
  </si>
  <si>
    <t>S3 ‘02</t>
  </si>
  <si>
    <t>S4 ‘03</t>
  </si>
  <si>
    <t>S4 ‘98</t>
  </si>
  <si>
    <t>TT Coupe 1.8T quattro ‘00</t>
  </si>
  <si>
    <t>TT Coupe 3.2 quattro ‘03</t>
  </si>
  <si>
    <t>TT Coupe 3.2 quattro ‘07</t>
  </si>
  <si>
    <t>TTS Coupe ‘09</t>
  </si>
  <si>
    <t>ARTA Garaiya (JGTC) ‘03</t>
  </si>
  <si>
    <t>Garaiya ‘02</t>
  </si>
  <si>
    <t>A112 Abarth ‘79</t>
  </si>
  <si>
    <t>Speed 8 Race Car ‘03</t>
  </si>
  <si>
    <t>Dunlop ER34 Skyline (D1GP) ‘07</t>
  </si>
  <si>
    <t>ER34 D1 Spec (D1GP) ‘04</t>
  </si>
  <si>
    <t>120d ‘04</t>
  </si>
  <si>
    <t>120i ‘04</t>
  </si>
  <si>
    <t>135i Coupe ‘07</t>
  </si>
  <si>
    <t>2002 Turbo ‘73</t>
  </si>
  <si>
    <t>320i Touring Car ‘03</t>
  </si>
  <si>
    <t>330i ‘05</t>
  </si>
  <si>
    <t>Concept 1 Series tii ‘07</t>
  </si>
  <si>
    <t>M Coupe ‘98</t>
  </si>
  <si>
    <t>M3 ‘04</t>
  </si>
  <si>
    <t>M3 Coupe ‘07</t>
  </si>
  <si>
    <t>M3 GTR ‘03</t>
  </si>
  <si>
    <t>M3 GTR Race Car ‘01</t>
  </si>
  <si>
    <t>M5 ‘05</t>
  </si>
  <si>
    <t>M5 ‘08</t>
  </si>
  <si>
    <t>McLaren F1 GTR Race Car ‘97</t>
  </si>
  <si>
    <t>V12 LMR Race Car ‘99</t>
  </si>
  <si>
    <t>Z4 ‘03</t>
  </si>
  <si>
    <t>Z4 M Coupe ‘08</t>
  </si>
  <si>
    <t>Veyron 16.4 ‘09</t>
  </si>
  <si>
    <t>GNX ‘87</t>
  </si>
  <si>
    <t>Special ‘62 (SEMA GT Awards 2003)</t>
  </si>
  <si>
    <t>C12 ‘03</t>
  </si>
  <si>
    <t>Seven Fire Blade ‘02</t>
  </si>
  <si>
    <t>2D Race Car ‘67</t>
  </si>
  <si>
    <t>2J Race Car ‘70</t>
  </si>
  <si>
    <t>Camaro IROC-Z Concept ‘88</t>
  </si>
  <si>
    <t>Camaro LM Race Car</t>
  </si>
  <si>
    <t>Camaro SS ‘00</t>
  </si>
  <si>
    <t>Camaro SS ‘10</t>
  </si>
  <si>
    <t>Camaro SS ‘69</t>
  </si>
  <si>
    <t>Camaro SS RM ‘10</t>
  </si>
  <si>
    <t>Camaro Z28 ‘69</t>
  </si>
  <si>
    <t>Camaro Z28 Coupe ‘97</t>
  </si>
  <si>
    <t>Camaro Z28 RM ‘69</t>
  </si>
  <si>
    <t>Chevelle SS 454 ‘70</t>
  </si>
  <si>
    <t>Corvette C5-R (C5) ‘00</t>
  </si>
  <si>
    <t>Corvette Convertible (C1) ‘54</t>
  </si>
  <si>
    <t>Corvette Coupe (C2) ‘63</t>
  </si>
  <si>
    <t>Corvette GRAND SPORT (C4) ‘96</t>
  </si>
  <si>
    <t>Corvette Stingray L46 350 (C3) ‘69</t>
  </si>
  <si>
    <t>Corvette Z06 (C2) Race Car ‘63</t>
  </si>
  <si>
    <t>Corvette Z06 (C5) ‘00</t>
  </si>
  <si>
    <t>Corvette Z06 (C5) ‘04</t>
  </si>
  <si>
    <t>Corvette Z06 (C6) ‘06</t>
  </si>
  <si>
    <t>Corvette Z06 (C6) RM ‘06</t>
  </si>
  <si>
    <t>Corvette ZR-1 (C4) ‘90</t>
  </si>
  <si>
    <t>Corvette ZR1 (C6) ‘09</t>
  </si>
  <si>
    <t>Corvette ZR1 (C6) RM ‘09</t>
  </si>
  <si>
    <t>Silverado SST Concept ‘02</t>
  </si>
  <si>
    <t>SSR ‘03</t>
  </si>
  <si>
    <t>300C ‘05</t>
  </si>
  <si>
    <t>Crossfire ‘04</t>
  </si>
  <si>
    <t>Prowler ‘02</t>
  </si>
  <si>
    <t>PT Cruiser ‘00</t>
  </si>
  <si>
    <t>2CV Type A ‘54</t>
  </si>
  <si>
    <t>C3 1.6 ‘02</t>
  </si>
  <si>
    <t>C4 Coupe 2.0VTS ‘05</t>
  </si>
  <si>
    <t>C5 V6 Exclusive ‘03</t>
  </si>
  <si>
    <t>C4 WRC ‘08</t>
  </si>
  <si>
    <t>Xantia 3.0i V6 Exclusive ‘00</t>
  </si>
  <si>
    <t>Xsara Rally Car ‘99</t>
  </si>
  <si>
    <t>Xsara VTR ‘03</t>
  </si>
  <si>
    <t>V16T ‘94</t>
  </si>
  <si>
    <t>Copen Active Top ‘02</t>
  </si>
  <si>
    <t>Copen Detachable Top ‘02</t>
  </si>
  <si>
    <t>Cuore TR-XX Avanzato R (J) ‘97</t>
  </si>
  <si>
    <t>Midget II D type ‘98</t>
  </si>
  <si>
    <t>MIRA TR-XX Avanzato R ‘97</t>
  </si>
  <si>
    <t>OFC-1 Concept ‘07</t>
  </si>
  <si>
    <t>DeLorean S2 ‘04</t>
  </si>
  <si>
    <t>Challenger R/T ‘70</t>
  </si>
  <si>
    <t>Challenger R/T RM ‘70</t>
  </si>
  <si>
    <t>Challenger SRT8 ‘08</t>
  </si>
  <si>
    <t>Charger 440 R/T ‘70</t>
  </si>
  <si>
    <t>Charger Super Bee 426 Hemi ‘71</t>
  </si>
  <si>
    <t>SRT4 ‘03</t>
  </si>
  <si>
    <t>Viper GTS ‘02</t>
  </si>
  <si>
    <t>Viper GTS ‘99</t>
  </si>
  <si>
    <t>Viper GTS R Concept ‘00</t>
  </si>
  <si>
    <t>Viper GTS-R Team Oreca Race Car #51 ‘00</t>
  </si>
  <si>
    <t>Viper GTS-R Team Oreca Race Car ‘00</t>
  </si>
  <si>
    <t>Viper SRT10 ‘03</t>
  </si>
  <si>
    <t>Viper SRT10 ACR ‘08</t>
  </si>
  <si>
    <t>Viper SRT10 Coupe ‘06</t>
  </si>
  <si>
    <t>Talon Esi ‘97</t>
  </si>
  <si>
    <t>430 Scuderia ‘07</t>
  </si>
  <si>
    <t>458 Italia ‘09</t>
  </si>
  <si>
    <t>512BB ‘76</t>
  </si>
  <si>
    <t>599 ‘06</t>
  </si>
  <si>
    <t>California ‘08</t>
  </si>
  <si>
    <t>Enzo ‘02</t>
  </si>
  <si>
    <t>F10 ‘10</t>
  </si>
  <si>
    <t>F2007</t>
  </si>
  <si>
    <t>F40 ‘92</t>
  </si>
  <si>
    <t>F430 ‘06</t>
  </si>
  <si>
    <t>SP1 ‘08</t>
  </si>
  <si>
    <t>330 P4 Race Car ‘67</t>
  </si>
  <si>
    <t>500 1.2 8V Lounge SS ‘08</t>
  </si>
  <si>
    <t>500 F ‘65</t>
  </si>
  <si>
    <t>500 F ‘68</t>
  </si>
  <si>
    <t>500 L ‘69</t>
  </si>
  <si>
    <t>500 R ‘72</t>
  </si>
  <si>
    <t>Barchetta Giovane Due ‘00</t>
  </si>
  <si>
    <t>Coupe Turbo Plus ‘00</t>
  </si>
  <si>
    <t>Panda Super i.e. ‘90</t>
  </si>
  <si>
    <t>Punto HGT Abarth ‘00</t>
  </si>
  <si>
    <t>Escort Rally Car ‘98</t>
  </si>
  <si>
    <t>Focus Rally Car ‘99</t>
  </si>
  <si>
    <t>Focus RS ‘02</t>
  </si>
  <si>
    <t>Focus RS WRC 07 ‘08</t>
  </si>
  <si>
    <t>Focus ST ‘06</t>
  </si>
  <si>
    <t>Focus ST170 ‘03</t>
  </si>
  <si>
    <t>GT ‘02</t>
  </si>
  <si>
    <t>GT ‘05</t>
  </si>
  <si>
    <t>GT ‘06</t>
  </si>
  <si>
    <t>GT LM Race Car</t>
  </si>
  <si>
    <t>GT LM Race Car Spec II</t>
  </si>
  <si>
    <t>GT40 Race Car ‘69</t>
  </si>
  <si>
    <t>Ka ‘01</t>
  </si>
  <si>
    <t>Mark IV Race Car ‘67</t>
  </si>
  <si>
    <t>Mustang GT ‘05</t>
  </si>
  <si>
    <t>Mustang Mach 1 ‘71</t>
  </si>
  <si>
    <t>Mustang SVT Cobra R ‘00</t>
  </si>
  <si>
    <t>Mustang V8 GT Coupe Premium ‘07</t>
  </si>
  <si>
    <t>RS200 ‘84</t>
  </si>
  <si>
    <t>RS200 Rally Car ‘85</t>
  </si>
  <si>
    <t>SVT F-150 Lightning ‘03</t>
  </si>
  <si>
    <t>Taurus SHO ‘98</t>
  </si>
  <si>
    <t>Vertigo Race Car ‘04</t>
  </si>
  <si>
    <t>G4 ‘64</t>
  </si>
  <si>
    <t>1970 Ford Mustang Trans-Cammer (SEMA GT Awards 09)</t>
  </si>
  <si>
    <t>G37 (SEMA GT Awards 2008)</t>
  </si>
  <si>
    <t>CT230R ‘08</t>
  </si>
  <si>
    <t>Genki Hyper Silvia RS2 (D1GP) ‘04</t>
  </si>
  <si>
    <t>Commodore SS ‘04</t>
  </si>
  <si>
    <t>Monaro CV8 ‘04</t>
  </si>
  <si>
    <t>Berlinette R/S Coupe ‘99</t>
  </si>
  <si>
    <t>FT565 twin turbo Audi TT (SEMA GT Awards 2007)</t>
  </si>
  <si>
    <t>Stage II R32 (SEMA GT Awards 2004)</t>
  </si>
  <si>
    <t>Clix Concept ‘01</t>
  </si>
  <si>
    <t>Coupe FX ‘01</t>
  </si>
  <si>
    <t>HCD6 Concept ‘01</t>
  </si>
  <si>
    <t>Tiburon GT ‘01</t>
  </si>
  <si>
    <t>Tiburon Turbulence ‘99</t>
  </si>
  <si>
    <t>Tuscani ‘01</t>
  </si>
  <si>
    <t>Tuscani CCS ‘03</t>
  </si>
  <si>
    <t>Coupe Concept ‘06</t>
  </si>
  <si>
    <t>FX45 Concept ‘02</t>
  </si>
  <si>
    <t>G20 ‘90</t>
  </si>
  <si>
    <t>G35 Coupe ‘06</t>
  </si>
  <si>
    <t>G35 Sedan ‘03</t>
  </si>
  <si>
    <t>4200R Concept ‘89</t>
  </si>
  <si>
    <t>Bellett 1600 GT-R ‘69</t>
  </si>
  <si>
    <t>Piazza XE ‘81</t>
  </si>
  <si>
    <t>E-Type Coupe ‘61</t>
  </si>
  <si>
    <t>S-Type R ‘02</t>
  </si>
  <si>
    <t>XFR ‘10</t>
  </si>
  <si>
    <t>XJ13 Race Car ‘66</t>
  </si>
  <si>
    <t>XJ220 ‘92</t>
  </si>
  <si>
    <t>XJ220 LM Race Car</t>
  </si>
  <si>
    <t>XJR-9 LM Race Car ‘88</t>
  </si>
  <si>
    <t>XK Coupe Luxury ‘07</t>
  </si>
  <si>
    <t>XKR Coupe ‘10</t>
  </si>
  <si>
    <t>XKR Coupe ‘99</t>
  </si>
  <si>
    <t>XKR R Performance ‘02</t>
  </si>
  <si>
    <t>Tank Car ‘03</t>
  </si>
  <si>
    <t>Interceptor MkIII ‘74</t>
  </si>
  <si>
    <t>Countach 25th Anniversary ‘88</t>
  </si>
  <si>
    <t>Countach LP400 ‘74</t>
  </si>
  <si>
    <t>Gallardo LP560-4 ‘08</t>
  </si>
  <si>
    <t>Miura P400 Bertone Prototype CN.0706 ‘67</t>
  </si>
  <si>
    <t>Murciélago LP640 ‘09</t>
  </si>
  <si>
    <t>Murciélago LP670-4 SuperVeloce ‘09</t>
  </si>
  <si>
    <t>Delta HF Integrale Evoluzione ‘91</t>
  </si>
  <si>
    <t>Delta HF Integrale Rally Car ‘92</t>
  </si>
  <si>
    <t>Delta S4 Rally Car ‘85</t>
  </si>
  <si>
    <t>Stratos ‘73</t>
  </si>
  <si>
    <t>Stratos Rally Car ‘77</t>
  </si>
  <si>
    <t>Range Stormer Concept ‘04</t>
  </si>
  <si>
    <t>GS 300 ‘00</t>
  </si>
  <si>
    <t>GS 300 ‘91</t>
  </si>
  <si>
    <t>GS 300 Vertex Edition (J) ‘00</t>
  </si>
  <si>
    <t>IS 200 (J) ‘98</t>
  </si>
  <si>
    <t>IS 200 ‘98</t>
  </si>
  <si>
    <t>IS 200 GT-1 Race Car ‘04</t>
  </si>
  <si>
    <t>IS 300 Sport Cross ‘01</t>
  </si>
  <si>
    <t>IS F ‘07</t>
  </si>
  <si>
    <t>IS F Racing Concept ‘08</t>
  </si>
  <si>
    <t>IS F RM ‘07</t>
  </si>
  <si>
    <t>LFA ‘10</t>
  </si>
  <si>
    <t>SC 300 ‘97</t>
  </si>
  <si>
    <t>SC 430 (EU) ‘01</t>
  </si>
  <si>
    <t>SC 430 (US) ‘01</t>
  </si>
  <si>
    <t>Storm V12 Race Car ‘99</t>
  </si>
  <si>
    <t>Carlton ‘90</t>
  </si>
  <si>
    <t>Elan S1 ‘62</t>
  </si>
  <si>
    <t>Elise ‘00</t>
  </si>
  <si>
    <t>Elise ‘96</t>
  </si>
  <si>
    <t>Elise 111R ‘04</t>
  </si>
  <si>
    <t>Elise 111R RM ‘04</t>
  </si>
  <si>
    <t>Elise 111S ‘03</t>
  </si>
  <si>
    <t>Elise RM ‘96</t>
  </si>
  <si>
    <t>Elise Sport 190 ‘98</t>
  </si>
  <si>
    <t>Elise Type 72 ‘01</t>
  </si>
  <si>
    <t>Esprit Sport 350 ‘00</t>
  </si>
  <si>
    <t>Esprit Turbo HC ‘87</t>
  </si>
  <si>
    <t>Esprit V8 ‘02</t>
  </si>
  <si>
    <t>Esprit V8 GT ‘98</t>
  </si>
  <si>
    <t>Esprit V8 SE ‘98</t>
  </si>
  <si>
    <t>(not used)</t>
  </si>
  <si>
    <t>Europa Special ‘71</t>
  </si>
  <si>
    <t>Evora ‘09</t>
  </si>
  <si>
    <t>Motor Sport Elise ‘99</t>
  </si>
  <si>
    <t>GranTurismo S ‘08</t>
  </si>
  <si>
    <t>110S (L10A) ‘67</t>
  </si>
  <si>
    <t>110S (L10B) ‘68</t>
  </si>
  <si>
    <t>323F ‘93</t>
  </si>
  <si>
    <t>787B Race car ‘91</t>
  </si>
  <si>
    <t>Atenza Concept ‘01</t>
  </si>
  <si>
    <t>Atenza Sport 25Z ‘07</t>
  </si>
  <si>
    <t>Atenza Sports 23Z ‘03</t>
  </si>
  <si>
    <t>Atenza Touring Car</t>
  </si>
  <si>
    <t>Autozam AZ-1 ‘92</t>
  </si>
  <si>
    <t>Axela 23S ‘03</t>
  </si>
  <si>
    <t>Carol 360 Deluxe ‘62</t>
  </si>
  <si>
    <t>Cosmo Sport (L10A) ‘67</t>
  </si>
  <si>
    <t>Cosmo Sport (L10B) ‘68</t>
  </si>
  <si>
    <t>éfini RX-7 Type R (FD) ‘91</t>
  </si>
  <si>
    <t>éfini RX-7 Type R (FD) ‘93</t>
  </si>
  <si>
    <t>éfini RX-7 Type R-S (FD) ‘95</t>
  </si>
  <si>
    <t>éfini RX-7 Type RS (FD) ‘96</t>
  </si>
  <si>
    <t>éfini RX-7 Type RZ (FD) ‘92</t>
  </si>
  <si>
    <t>éfini RX-7 Type RZ (FD) ‘93</t>
  </si>
  <si>
    <t>éfini RX-7 Type RZ (FD) ‘95</t>
  </si>
  <si>
    <t>éfini RX-7 Type RZ (FD) ‘96</t>
  </si>
  <si>
    <t>Eunos Roadster (NA Special Package) ‘89</t>
  </si>
  <si>
    <t>Eunos Roadster J-Limited (NA) ‘91</t>
  </si>
  <si>
    <t>Eunos Roadster J-Limited II (NA) ‘93</t>
  </si>
  <si>
    <t>Eunos Roadster SR-Limited (NA) ‘97</t>
  </si>
  <si>
    <t>Eunos Roadster S-Special Type I (NA) ‘95</t>
  </si>
  <si>
    <t>Eunos Roadster VR-Limited (NA) ‘95</t>
  </si>
  <si>
    <t>Eunos Roadster V-Special Type II (NA) ‘93</t>
  </si>
  <si>
    <t>Familia Sedan Sport 20 ‘02</t>
  </si>
  <si>
    <t>Furai Concept ‘08</t>
  </si>
  <si>
    <t>Lantis Coupe 2000 Type R ‘93</t>
  </si>
  <si>
    <t>MX-5 1.8 RS (NB, J) ‘98</t>
  </si>
  <si>
    <t>MX-5 1600 NR-A (NB, J) ‘04</t>
  </si>
  <si>
    <t>MX-5 1800 RS (NB, J) ‘00</t>
  </si>
  <si>
    <t>MX-5 1800 RS (NB, J) ‘04</t>
  </si>
  <si>
    <t>MX-5 J-Limited (NA, J) ‘91</t>
  </si>
  <si>
    <t>MX-5 J-Limited II (NA, J) ‘93</t>
  </si>
  <si>
    <t>MX-5 Miata (NA) ‘89</t>
  </si>
  <si>
    <t>MX-5 Miata 1.8 RS (NB, J) ‘98</t>
  </si>
  <si>
    <t>MX-5 Miata 1600 NR-A (NB, J) ‘04</t>
  </si>
  <si>
    <t>MX-5 Miata 1800 RS (NB, J) ‘00</t>
  </si>
  <si>
    <t>MX-5 Miata 1800 RS (NB, J) ‘04</t>
  </si>
  <si>
    <t>MX-5 Miata J-Limited (NA, J) ‘91</t>
  </si>
  <si>
    <t>MX-5 Miata J-Limited II (NA, J) ‘93</t>
  </si>
  <si>
    <t>MX-5 Miata SR-Limited (NA, J) ‘97</t>
  </si>
  <si>
    <t>MX-5 Miata S-Special Type I (NA, J) ‘95</t>
  </si>
  <si>
    <t>MX-5 Miata VR-Limited (NA, J) ‘95</t>
  </si>
  <si>
    <t>MX-5 Miata V-Special Type II (NA, J) ‘93</t>
  </si>
  <si>
    <t>MX-5 SR-Limited (NA, J) ‘97</t>
  </si>
  <si>
    <t>MX-5 S-Special Type I (NA, J) ‘95</t>
  </si>
  <si>
    <t>MX-5 VR-Limited (NA, J) ‘95</t>
  </si>
  <si>
    <t>MX-5 V-Special Type II (NA, J) ‘93</t>
  </si>
  <si>
    <t>MX-5 (NA) ‘89</t>
  </si>
  <si>
    <t>MX-Crossport Concept ‘05</t>
  </si>
  <si>
    <t>Protegé ‘02</t>
  </si>
  <si>
    <t>Roadster 1.8 RS (NB) ‘98</t>
  </si>
  <si>
    <t>Roadster 1600 NR-A (NB) ‘04</t>
  </si>
  <si>
    <t>Roadster 1800 RS (NB) ‘00</t>
  </si>
  <si>
    <t>Roadster 1800 RS (NB) ‘04</t>
  </si>
  <si>
    <t>Roadster RS (NC) ‘07</t>
  </si>
  <si>
    <t>RX-7 GT-X (FC) ‘90</t>
  </si>
  <si>
    <t>RX-7 GT-X (FC, J) ‘90</t>
  </si>
  <si>
    <t>RX-7 LM Race Car</t>
  </si>
  <si>
    <t>RX-7 Spirit R Type A (FD) ‘02</t>
  </si>
  <si>
    <t>RX-7 Type R (FD, J) ‘93</t>
  </si>
  <si>
    <t>RX-7 Type R Bathurst R (FD) ‘01</t>
  </si>
  <si>
    <t>RX-7 Type RS (FD) ‘00</t>
  </si>
  <si>
    <t>RX-7 Type RS (FD) ‘98</t>
  </si>
  <si>
    <t>RX-7 Type R-S (FD, J) ‘95</t>
  </si>
  <si>
    <t>RX-7 Type RS (FD, J) ‘96</t>
  </si>
  <si>
    <t>RX-7 Type RS-R (FD) ‘97</t>
  </si>
  <si>
    <t>RX-7 Type RZ (FD) ‘00</t>
  </si>
  <si>
    <t>RX-7 Type RZ (FD, J) ‘92</t>
  </si>
  <si>
    <t>RX-7 Type RZ (FD, J) ‘93</t>
  </si>
  <si>
    <t>RX-7 Type RZ (FD, J) ‘95</t>
  </si>
  <si>
    <t>RX-7 Type RZ (FD, J) ‘96</t>
  </si>
  <si>
    <t>RX-7 GT-LIMITED (FC, J) ‘85</t>
  </si>
  <si>
    <t>RX-8 ‘03</t>
  </si>
  <si>
    <t>RX-8 Concept (Type-I) ‘01</t>
  </si>
  <si>
    <t>RX-8 Concept (Type-II) ‘01</t>
  </si>
  <si>
    <t>RX-8 Concept LM Race Car</t>
  </si>
  <si>
    <t>RX-8 Type E ‘03</t>
  </si>
  <si>
    <t>RX-8 Type S ‘03</t>
  </si>
  <si>
    <t>RX-8 Type S ‘07</t>
  </si>
  <si>
    <t>SAVANNA RX-7 GT-Limited (FC) ‘85</t>
  </si>
  <si>
    <t>SAVANNA RX-7 INFINI III (FC) ‘90</t>
  </si>
  <si>
    <t>F1 ‘94</t>
  </si>
  <si>
    <t>270R ‘94</t>
  </si>
  <si>
    <t>400R ‘96</t>
  </si>
  <si>
    <t>Fairlady Z S-tune concept by GRANTURISMO (Z33) ‘02</t>
  </si>
  <si>
    <t>Fairlady Z Z-tune (Z33) ‘03</t>
  </si>
  <si>
    <t>GT-R LM Road Going Version ‘95</t>
  </si>
  <si>
    <t>Skyline GT-R R-tune (R34) ‘99</t>
  </si>
  <si>
    <t>Skyline GT-R S-tune (R32) ‘00</t>
  </si>
  <si>
    <t>PRIMERA 2.0Te ‘90</t>
  </si>
  <si>
    <t>PRIMERA 20V (EU) ‘01</t>
  </si>
  <si>
    <t>PRIMERA 20V ‘01</t>
  </si>
  <si>
    <t>R390 GT1 Race Car ‘98</t>
  </si>
  <si>
    <t>R390 GT1 Road Car ‘98</t>
  </si>
  <si>
    <t>R89C Race Car ‘89</t>
  </si>
  <si>
    <t>R92CP Race Car ‘92</t>
  </si>
  <si>
    <t>Silvia (CSP311) ‘65</t>
  </si>
  <si>
    <t>Silvia 240RS (S110) ‘83</t>
  </si>
  <si>
    <t>Silvia K’s (S13) ‘88</t>
  </si>
  <si>
    <t>Silvia K’s (S13) ‘91</t>
  </si>
  <si>
    <t>Silvia K’s AERO (S14) ‘93</t>
  </si>
  <si>
    <t>Silvia K’s AERO (S14) ‘96</t>
  </si>
  <si>
    <t>Silvia K’s Dia Selection (S13) ‘90</t>
  </si>
  <si>
    <t>Silvia Q’s (S13) ‘88</t>
  </si>
  <si>
    <t>Silvia Q’s (S13) ‘91</t>
  </si>
  <si>
    <t>Silvia Q’s AERO (S14) ‘93</t>
  </si>
  <si>
    <t>Silvia Q’s AERO (S14) ‘96</t>
  </si>
  <si>
    <t>Silvia spec-R AERO (S15) ‘02</t>
  </si>
  <si>
    <t>Silvia spec-R AERO (S15) ‘99</t>
  </si>
  <si>
    <t>Silvia spec-R AERO (S15) RM ‘02</t>
  </si>
  <si>
    <t>Silvia spec-S AERO (S15) ‘99</t>
  </si>
  <si>
    <t>Silvia Varietta (S15) ‘00</t>
  </si>
  <si>
    <t>Skyline 1500Deluxe (S50D-1) ‘63</t>
  </si>
  <si>
    <t>Skyline 2000GT-B (S54A) ‘67</t>
  </si>
  <si>
    <t>Skyline 2000GT-R (KPGC110) ‘73</t>
  </si>
  <si>
    <t>Skyline Coupe 350GT ‘03</t>
  </si>
  <si>
    <t>Skyline Coupe 370GT Type SP ‘07</t>
  </si>
  <si>
    <t>Skyline GT-R (R32) ‘89</t>
  </si>
  <si>
    <t>Skyline GT-R (R32) ‘91</t>
  </si>
  <si>
    <t>Skyline GT-R (R33) ‘95</t>
  </si>
  <si>
    <t>Skyline GT-R (R33) ‘96</t>
  </si>
  <si>
    <t>Skyline GT-R (R33) ‘97</t>
  </si>
  <si>
    <t>Skyline GT-R (R34) ‘00</t>
  </si>
  <si>
    <t>Skyline GT-R (R34) ‘99</t>
  </si>
  <si>
    <t>Skyline GT-R M·spec (R34) ‘01</t>
  </si>
  <si>
    <t>Skyline GT-R M·spec Nür (R34) ‘02</t>
  </si>
  <si>
    <t>Skyline GT-R N1 (R32) ‘91</t>
  </si>
  <si>
    <t>Skyline GT-R N1 (R33) ‘95</t>
  </si>
  <si>
    <t>Skyline GT-R Special Color Midnight Purple II (R34) ‘99</t>
  </si>
  <si>
    <t>Skyline GT-R Special Color Midnight Purple III (R34) ‘00</t>
  </si>
  <si>
    <t>Skyline GT-R V·spec (R32) ‘93</t>
  </si>
  <si>
    <t>Skyline GT-R V·spec (R33) ‘95</t>
  </si>
  <si>
    <t>Skyline GT-R V·spec (R33) ‘96</t>
  </si>
  <si>
    <t>Skyline GT-R V·spec (R33) ‘97</t>
  </si>
  <si>
    <t>Skyline GT-R V·spec (R34) ‘99</t>
  </si>
  <si>
    <t>Skyline GT-R V·spec II (R32) ‘94</t>
  </si>
  <si>
    <t>Skyline GT-R V·spec II (R34) ‘00</t>
  </si>
  <si>
    <t>Skyline GT-R V·spec II N1 (R34) ‘00</t>
  </si>
  <si>
    <t>Skyline GT-R V·spec II Nür (R34) ‘02</t>
  </si>
  <si>
    <t>Skyline GT-R V·spec LM Limited (R33) ‘96</t>
  </si>
  <si>
    <t>Skyline GT-R V·spec N1 (R32) ‘93</t>
  </si>
  <si>
    <t>Skyline GT-R V·spec N1 (R34) ‘99</t>
  </si>
  <si>
    <t>Skyline GTS25 Type S (R32) ‘91</t>
  </si>
  <si>
    <t>Skyline GTS-R (R31) ‘87</t>
  </si>
  <si>
    <t>Skyline GTS-t Type M (R32) ‘89</t>
  </si>
  <si>
    <t>Skyline GTS-t Type M (R32) ‘91</t>
  </si>
  <si>
    <t>Skyline Hard Top 2000 RS-X Turbo C (R30) ‘84</t>
  </si>
  <si>
    <t>Skyline Hard Top 2000 Turbo RS (R30) ‘83</t>
  </si>
  <si>
    <t>Skyline Hard Top 2000GT-R (KPGC10) ‘70</t>
  </si>
  <si>
    <t>Skyline Sedan 300GT ‘01</t>
  </si>
  <si>
    <t>Skyline Sedan 350GT Type SP ‘06</t>
  </si>
  <si>
    <t>Skyline Sedan 350GT-8 ‘02</t>
  </si>
  <si>
    <t>Skyline Sport Coupe (BLRA-3) ‘62</t>
  </si>
  <si>
    <t>Xanavi Nismo GT-R (JGTC) ‘03</t>
  </si>
  <si>
    <t>180SX Type X ‘96</t>
  </si>
  <si>
    <t>200SX (S14) ‘96</t>
  </si>
  <si>
    <t>200SX ‘96</t>
  </si>
  <si>
    <t>240RS Rally Car ‘85</t>
  </si>
  <si>
    <t>240SX (S14) ‘96</t>
  </si>
  <si>
    <t>240SX ‘96</t>
  </si>
  <si>
    <t>240ZG (HS30) ‘71</t>
  </si>
  <si>
    <t>300ZX 2by2 (Z32) ‘98</t>
  </si>
  <si>
    <t>300ZX 2seater (Z32) ‘89</t>
  </si>
  <si>
    <t>300ZX 2seater (Z32) ‘98</t>
  </si>
  <si>
    <t>350Z (Z33, EU) ‘03</t>
  </si>
  <si>
    <t>350Z (Z33, US) ‘03</t>
  </si>
  <si>
    <t>350Z Concept LM Race Car</t>
  </si>
  <si>
    <t>350Z Gran Turismo 4 Limited Edition (Z33) ‘05</t>
  </si>
  <si>
    <t>350Z Roadster (Z33, EU) ‘03</t>
  </si>
  <si>
    <t>350Z Roadster (Z33, US) ‘03</t>
  </si>
  <si>
    <t>370Z Tuned Car ‘08</t>
  </si>
  <si>
    <t>Be-1 ‘87</t>
  </si>
  <si>
    <t>Bluebird 1600 Deluxe (510) ‘69</t>
  </si>
  <si>
    <t>Bluebird Hardtop 1800SSS (910) ‘79</t>
  </si>
  <si>
    <t>Bluebird Rally Car (510) ‘69</t>
  </si>
  <si>
    <t>Calsonic Skyline (JGTC) ‘00</t>
  </si>
  <si>
    <t>Calsonic Skyline GT-R Race Car ‘93</t>
  </si>
  <si>
    <t>CUBE EX (FF/CVT) ‘02</t>
  </si>
  <si>
    <t>CUBE X ‘98</t>
  </si>
  <si>
    <t>C-WEST RAZO Silvia (JGTC) ‘01</t>
  </si>
  <si>
    <t>EXA CANOPY L.A.Version Type S ‘88</t>
  </si>
  <si>
    <t>Fairlady 2000 (SR311) ‘68</t>
  </si>
  <si>
    <t>Fairlady 240ZG (HS30) ‘71</t>
  </si>
  <si>
    <t>Fairlady Z (Z34) ‘08</t>
  </si>
  <si>
    <t>Fairlady Z 280Z-L 2seater (S130) ‘78</t>
  </si>
  <si>
    <t>Fairlady Z 300ZX (Z31) ‘83</t>
  </si>
  <si>
    <t>Fairlady Z 300ZX TwinTurbo 2seater (Z32) ‘89</t>
  </si>
  <si>
    <t>Fairlady Z 300ZX Version R TwinTurbo 2by2 (Z32) ‘98</t>
  </si>
  <si>
    <t>Fairlady Z 300ZX Version S TwinTurbo 2seater (Z32) ‘98</t>
  </si>
  <si>
    <t>Fairlady Z Concept LM Race Car</t>
  </si>
  <si>
    <t>BNR34 Skyline GT-R V.spec N1 base ‘00</t>
  </si>
  <si>
    <t>Corvette Convertible (C3) ‘69</t>
  </si>
  <si>
    <t>1/4 Mile</t>
  </si>
  <si>
    <t>1/4 Time</t>
  </si>
  <si>
    <t>Fairlady Z Roadster (Z33) ‘03</t>
  </si>
  <si>
    <t>Fairlady Z Version S (Z33) ‘02</t>
  </si>
  <si>
    <t>Fairlady Z Version S (Z33) ‘07</t>
  </si>
  <si>
    <t>Fairlady Z Version ST (Z33 Option Wheel) ‘02</t>
  </si>
  <si>
    <t>GT-R ‘07</t>
  </si>
  <si>
    <t>GT-R Black Mask ‘07</t>
  </si>
  <si>
    <t>GT-R Concept (Tokyo Motor Show 2001) ‘01</t>
  </si>
  <si>
    <t>GT-R Concept LM Race Car</t>
  </si>
  <si>
    <t>GT-R Proto ‘05</t>
  </si>
  <si>
    <t>GT-R SpecV (GT Academy Version) ‘09</t>
  </si>
  <si>
    <t>GT-R SpecV ‘09</t>
  </si>
  <si>
    <t>March 12c 5door ‘03</t>
  </si>
  <si>
    <t>March 12SR ‘07</t>
  </si>
  <si>
    <t>March G# ‘99</t>
  </si>
  <si>
    <t>MICRA ‘03</t>
  </si>
  <si>
    <t>mm-R Cup Car ‘01</t>
  </si>
  <si>
    <t>OPTION Stream Z ‘04</t>
  </si>
  <si>
    <t>PAO ‘89</t>
  </si>
  <si>
    <t>Astra Touring Car (Team Phoenix) ‘00</t>
  </si>
  <si>
    <t>Calibra Touring Car ‘94</t>
  </si>
  <si>
    <t>Corsa Comfort 1.4 ‘01</t>
  </si>
  <si>
    <t>Speedster ‘00</t>
  </si>
  <si>
    <t>Speedster Turbo ‘00</t>
  </si>
  <si>
    <t>Tigra 1.6i ‘99</t>
  </si>
  <si>
    <t>Vectra 3.2 V6 ‘03</t>
  </si>
  <si>
    <t>350Z ‘04</t>
  </si>
  <si>
    <t>S2000 ‘04</t>
  </si>
  <si>
    <t>Zonda C12 ‘00</t>
  </si>
  <si>
    <t>Zonda C12S ‘00</t>
  </si>
  <si>
    <t>Zonda C12S 7.3 ‘02</t>
  </si>
  <si>
    <t>Zonda LM Race Car</t>
  </si>
  <si>
    <t>Zonda R ‘09</t>
  </si>
  <si>
    <t>Esperante GTR-1 Race Car ‘98</t>
  </si>
  <si>
    <t>Cadillac</t>
  </si>
  <si>
    <t>Callaway</t>
  </si>
  <si>
    <t>Caterham</t>
  </si>
  <si>
    <t>Chaparral</t>
  </si>
  <si>
    <t>Chevrolet</t>
  </si>
  <si>
    <t>Chrysler</t>
  </si>
  <si>
    <t>Citroën</t>
  </si>
  <si>
    <t>Aston Martin</t>
  </si>
  <si>
    <t>Audi</t>
  </si>
  <si>
    <t>Alpine</t>
  </si>
  <si>
    <t>Amuse</t>
  </si>
  <si>
    <t>Art Morrison</t>
  </si>
  <si>
    <t>Autobacs</t>
  </si>
  <si>
    <t>Autobianchi</t>
  </si>
  <si>
    <t>Bently</t>
  </si>
  <si>
    <t>BMW</t>
  </si>
  <si>
    <t>Bugatti</t>
  </si>
  <si>
    <t>Buick</t>
  </si>
  <si>
    <t>La Festa Cavallino</t>
  </si>
  <si>
    <t>GT World Championship</t>
  </si>
  <si>
    <t>Amateur</t>
  </si>
  <si>
    <t>Classic Muscle Car Championship</t>
  </si>
  <si>
    <t>Muscle Car Championship</t>
  </si>
  <si>
    <t>Supercar Festival</t>
  </si>
  <si>
    <t>Historic Racing Car Cup</t>
  </si>
  <si>
    <t>Japanese Championship</t>
  </si>
  <si>
    <t>Schwarzwald League A</t>
  </si>
  <si>
    <t>Extreme</t>
  </si>
  <si>
    <t>Schwarzwald League B</t>
  </si>
  <si>
    <t>Like The Wind</t>
  </si>
  <si>
    <t>Super GT</t>
  </si>
  <si>
    <t>American Championship</t>
  </si>
  <si>
    <t>Make</t>
  </si>
  <si>
    <t>AC Cars</t>
  </si>
  <si>
    <t>Acura</t>
  </si>
  <si>
    <t>AEM</t>
  </si>
  <si>
    <t>Alfa Romeo</t>
  </si>
  <si>
    <t>HP</t>
  </si>
  <si>
    <t>Weight (lbs)</t>
  </si>
  <si>
    <t>P/W</t>
  </si>
  <si>
    <t>Own</t>
  </si>
  <si>
    <t>Tesla</t>
  </si>
  <si>
    <t>Tommy Kaira</t>
  </si>
  <si>
    <t>Tom’s</t>
  </si>
  <si>
    <t>Toyota</t>
  </si>
  <si>
    <t>Vauxhall</t>
  </si>
  <si>
    <t>Volkswagen</t>
  </si>
  <si>
    <t>Volvo</t>
  </si>
  <si>
    <t>Spyker</t>
  </si>
  <si>
    <t>Subaru</t>
  </si>
  <si>
    <t>TRD</t>
  </si>
  <si>
    <t>Trial</t>
  </si>
  <si>
    <t>Triumph</t>
  </si>
  <si>
    <t>TVR</t>
  </si>
  <si>
    <t>Plymouth</t>
  </si>
  <si>
    <t>Pontiac</t>
  </si>
  <si>
    <t>Spoon</t>
  </si>
  <si>
    <t>Suzuki</t>
  </si>
  <si>
    <t>Peugeot</t>
  </si>
  <si>
    <t>RE Amemiya</t>
  </si>
  <si>
    <t>Renault</t>
  </si>
  <si>
    <t>RUF</t>
  </si>
  <si>
    <t>Saleen</t>
  </si>
  <si>
    <t>Scion</t>
  </si>
  <si>
    <t>Scion xB ‘03</t>
  </si>
  <si>
    <t>Seat</t>
  </si>
  <si>
    <t>Shelby</t>
  </si>
  <si>
    <t>Opel</t>
  </si>
  <si>
    <t>Opera</t>
  </si>
  <si>
    <t>Oullim Motors</t>
  </si>
  <si>
    <t>Pagani</t>
  </si>
  <si>
    <t>Panoz</t>
  </si>
  <si>
    <t>Mitsubishi</t>
  </si>
  <si>
    <t>Event</t>
  </si>
  <si>
    <t>Polyphony Digital Cup</t>
  </si>
  <si>
    <t>Restrictions</t>
  </si>
  <si>
    <t>Tuning Car GP</t>
  </si>
  <si>
    <t>S2000 GT1 Turbo</t>
  </si>
  <si>
    <t>MR Sports Cup</t>
  </si>
  <si>
    <t>MR</t>
  </si>
  <si>
    <t>Expert</t>
  </si>
  <si>
    <t>Turbo Challenge</t>
  </si>
  <si>
    <t>GT All Stars</t>
  </si>
  <si>
    <t>Turbo</t>
  </si>
  <si>
    <t>DT</t>
  </si>
  <si>
    <t>Mugen</t>
  </si>
  <si>
    <t>Nissan</t>
  </si>
  <si>
    <t>Mercury</t>
  </si>
  <si>
    <t>MG</t>
  </si>
  <si>
    <t>Mine’s</t>
  </si>
  <si>
    <t>Country</t>
  </si>
  <si>
    <t>Japan</t>
  </si>
  <si>
    <t>USA</t>
  </si>
  <si>
    <t>Italy</t>
  </si>
  <si>
    <t>France</t>
  </si>
  <si>
    <t>Germany</t>
  </si>
  <si>
    <t>Blitz</t>
  </si>
  <si>
    <t>Belgium</t>
  </si>
  <si>
    <t>Australia</t>
  </si>
  <si>
    <t>Canada</t>
  </si>
  <si>
    <t>South Korea</t>
  </si>
  <si>
    <t>Mini</t>
  </si>
  <si>
    <t>`</t>
  </si>
  <si>
    <t>Nismo</t>
  </si>
  <si>
    <t>Spain</t>
  </si>
  <si>
    <t>Holland</t>
  </si>
  <si>
    <t>Sweden</t>
  </si>
  <si>
    <t>Land Rover</t>
  </si>
  <si>
    <t>Lexus</t>
  </si>
  <si>
    <t>McLaren</t>
  </si>
  <si>
    <t>Mercedes-Benz</t>
  </si>
  <si>
    <t>HPA Motorsports</t>
  </si>
  <si>
    <t>Hyundai</t>
  </si>
  <si>
    <t>Lancia</t>
  </si>
  <si>
    <t>Lister</t>
  </si>
  <si>
    <t>Lotus</t>
  </si>
  <si>
    <t>Marcos</t>
  </si>
  <si>
    <t>Maserati</t>
  </si>
  <si>
    <t>Mazda</t>
  </si>
  <si>
    <t>Infiniti</t>
  </si>
  <si>
    <t>Isuzu</t>
  </si>
  <si>
    <t>Jaguar</t>
  </si>
  <si>
    <t>Jay Leno</t>
  </si>
  <si>
    <t>Jensen</t>
  </si>
  <si>
    <t>Lamborghini</t>
  </si>
  <si>
    <t>DMC</t>
  </si>
  <si>
    <t>Dodge</t>
  </si>
  <si>
    <t>Ford</t>
  </si>
  <si>
    <t>Gillet</t>
  </si>
  <si>
    <t>Ginetta</t>
  </si>
  <si>
    <t>Gran Turismo</t>
  </si>
  <si>
    <t>Grand Touring Garage</t>
  </si>
  <si>
    <t>High End Performance</t>
  </si>
  <si>
    <t>HKS</t>
  </si>
  <si>
    <t>Holden</t>
  </si>
  <si>
    <t>Hommell</t>
  </si>
  <si>
    <t>Honda</t>
  </si>
  <si>
    <t>Cizeta</t>
  </si>
  <si>
    <t>Daihatsu</t>
  </si>
  <si>
    <t>Wt (kg)</t>
  </si>
  <si>
    <t>Beginner</t>
  </si>
  <si>
    <t>Sunday Cup</t>
  </si>
  <si>
    <t>FF Challenge</t>
  </si>
  <si>
    <t>World Compact Car Race</t>
  </si>
  <si>
    <t>Lightweight K Cup</t>
  </si>
  <si>
    <t>Japanese Classics</t>
  </si>
  <si>
    <t>Vitz Race</t>
  </si>
  <si>
    <t>European Championship</t>
  </si>
  <si>
    <t>Series</t>
  </si>
  <si>
    <t>World Classic Car Series</t>
  </si>
  <si>
    <t>FR Challenge</t>
  </si>
  <si>
    <t>Clubman Cup</t>
  </si>
  <si>
    <t>European Hot Hatch Championship</t>
  </si>
  <si>
    <t>NR-A Roadster Cup</t>
  </si>
  <si>
    <t>Sport Truck Race</t>
  </si>
  <si>
    <t>Japanese 90's Challenge</t>
  </si>
  <si>
    <t>Tous France Championnat</t>
  </si>
  <si>
    <t>Italian Festival</t>
  </si>
  <si>
    <t>Supercar Nostalgia Cup</t>
  </si>
  <si>
    <t>Mini Challenge</t>
  </si>
  <si>
    <t>Lupo Cup</t>
  </si>
  <si>
    <t>Japanese 80's Festival</t>
  </si>
  <si>
    <t>British Lightweights</t>
  </si>
  <si>
    <t>United Kingdom</t>
  </si>
  <si>
    <t>Weight</t>
  </si>
  <si>
    <t>Gallardo Trophy</t>
  </si>
  <si>
    <t>Gallardo</t>
  </si>
  <si>
    <t>Formula GT</t>
  </si>
  <si>
    <t>NASCAR Series</t>
  </si>
  <si>
    <t>German Touring Car Championship</t>
  </si>
  <si>
    <t>NASCAR</t>
  </si>
  <si>
    <t>DTC</t>
  </si>
  <si>
    <t>Miata</t>
  </si>
  <si>
    <t>Truck</t>
  </si>
  <si>
    <t>Vitz</t>
  </si>
  <si>
    <t>Lupo</t>
  </si>
  <si>
    <t>K Cup</t>
  </si>
  <si>
    <t>GT by Citroën Race Car</t>
  </si>
  <si>
    <t>GT by Citroën Road Car</t>
  </si>
  <si>
    <t>Ford GT LM Spec II Test Car</t>
  </si>
  <si>
    <t>Rally</t>
  </si>
  <si>
    <t>Petronas Tom's SC430 (Super GT) ‘08</t>
  </si>
  <si>
    <t>BP Falken RX-7 (D1GP) ‘03</t>
  </si>
  <si>
    <t>Demio GL-X ‘99</t>
  </si>
  <si>
    <t>Demio Sport ‘03</t>
  </si>
  <si>
    <t>Kusabi Concept ‘03</t>
  </si>
  <si>
    <t>Lancer Evolution VI ‘00</t>
  </si>
  <si>
    <t>Airtrek Turbo-R ‘02</t>
  </si>
  <si>
    <t>Colt 1.5 Sport X Version ‘02</t>
  </si>
  <si>
    <t>Eclipse GT ‘06</t>
  </si>
  <si>
    <t>Eclipse GT ‘95</t>
  </si>
  <si>
    <t>Eclipse Spyder GTS ‘03</t>
  </si>
  <si>
    <t>Galant 2.0 DOHC Turbo VR-4 ‘89</t>
  </si>
  <si>
    <t>Galant GTO MR ‘70</t>
  </si>
  <si>
    <t>Mirage 1400GLX ‘78</t>
  </si>
  <si>
    <t>Mirage CYBORG ZR ‘97</t>
  </si>
  <si>
    <t>Minica DANGAN ZZ ‘89</t>
  </si>
  <si>
    <t>Legnum VR-4 Type V ‘98</t>
  </si>
  <si>
    <t>Pajero Evolution Rally Raid Car ‘03</t>
  </si>
  <si>
    <t>Pajero Rally Raid Car ‘85</t>
  </si>
  <si>
    <t>Starion 4WD Rally Car ‘84</t>
  </si>
  <si>
    <t>Spirra 4.6 V8 ‘04</t>
  </si>
  <si>
    <t>Region</t>
  </si>
  <si>
    <t>Europe</t>
  </si>
  <si>
    <t>Drivetrain</t>
  </si>
  <si>
    <t>Year(s)</t>
  </si>
  <si>
    <t>Manufacturer</t>
  </si>
  <si>
    <t>1900-1979</t>
  </si>
  <si>
    <t>1960-1979</t>
  </si>
  <si>
    <t>1900-1969</t>
  </si>
  <si>
    <t>1990-1999</t>
  </si>
  <si>
    <t>1900-1980</t>
  </si>
  <si>
    <t>1980-1989</t>
  </si>
  <si>
    <t>Max Weight</t>
  </si>
  <si>
    <t>Easy</t>
  </si>
  <si>
    <t>Hard</t>
  </si>
  <si>
    <t>Loctite Zexel GT-R (JGTC) ‘00</t>
  </si>
  <si>
    <t>Motul Pitwork Z (JGTC) ‘04</t>
  </si>
  <si>
    <t>Pennzoil Nismo GT-R (JGTC) ‘99</t>
  </si>
  <si>
    <t>Pennzoil Zexel GT-R (JGTC) ‘01</t>
  </si>
  <si>
    <t>Xanavi Hiroto GT-R (JGTC) ‘01</t>
  </si>
  <si>
    <t>au Cerumo Supra (JGTC) ‘01</t>
  </si>
  <si>
    <t>Induct.</t>
  </si>
  <si>
    <t>Minolta 88C-V Race Car ‘89</t>
  </si>
  <si>
    <t>Narrow</t>
  </si>
  <si>
    <t>Wide</t>
  </si>
  <si>
    <t>Search Filters</t>
  </si>
  <si>
    <t>Difficulty =</t>
  </si>
  <si>
    <t>Window =</t>
  </si>
  <si>
    <t>Professional</t>
  </si>
  <si>
    <t>Power-to-Weight Calculator</t>
  </si>
  <si>
    <t>Prm. Std.</t>
  </si>
  <si>
    <t>Stock</t>
  </si>
  <si>
    <t>Weight  (kg)</t>
  </si>
  <si>
    <t>AJ Allmendinger #43 Best Buy FUSION ‘10</t>
  </si>
  <si>
    <t>Carl Edwards #99 Aflac FUSION ‘10</t>
  </si>
  <si>
    <t>Brian Vickers #83 Red Bull CAMRY ‘10</t>
  </si>
  <si>
    <t>Denny Hamlin #11 FedEx CAMRY ‘10</t>
  </si>
  <si>
    <t>Joey Logano #20 The Home Depot CAMRY ‘10</t>
  </si>
  <si>
    <t>Time Average (seconds)</t>
  </si>
  <si>
    <t>Time 1</t>
  </si>
  <si>
    <t>Time 2</t>
  </si>
  <si>
    <t>Time 3</t>
  </si>
  <si>
    <t>Average Time</t>
  </si>
  <si>
    <t>Kyle Busch #18 M&amp;M’S® CAMRY ‘10</t>
  </si>
  <si>
    <t>Lancer Evolution VI GSR T.M. Edition Special Color Pkg ‘99</t>
  </si>
  <si>
    <t>Lancer Evolution VI GSR Tommi Makinen Edition ‘00</t>
  </si>
  <si>
    <t>Lancer Evolution VI RS Tommi Makinen Edition ‘00</t>
  </si>
  <si>
    <t>Jimmie Johnson #48 Lowe’s Impala ‘10</t>
  </si>
  <si>
    <t>Juan Montoya #42 Target Impala ‘10</t>
  </si>
  <si>
    <t>Tony Stewart #14 Office Depot/Old Spice Impala ‘10</t>
  </si>
  <si>
    <t>Dale Earnhardt Jr. #88 AMP Energy/Nat. Guard Impala ‘10</t>
  </si>
  <si>
    <t>Jeff Gordon #24 DuPont Impala ‘10</t>
  </si>
  <si>
    <t>Giulia TZ2 Carrozzata da Zagato CN.AR750106 ‘65</t>
  </si>
  <si>
    <t>Sprinter Trueno GT-APEX (AE86 Shuichi Shigeno Ver.) ‘00</t>
  </si>
  <si>
    <t>Dream Car Championship</t>
  </si>
  <si>
    <t xml:space="preserve">   A-spec Matchmaker</t>
  </si>
  <si>
    <t>JGTC</t>
  </si>
  <si>
    <t>User 2</t>
  </si>
  <si>
    <t>Tires</t>
  </si>
  <si>
    <t>CS</t>
  </si>
  <si>
    <t>SH</t>
  </si>
  <si>
    <t>SM</t>
  </si>
  <si>
    <t>SS</t>
  </si>
  <si>
    <t>RH</t>
  </si>
  <si>
    <t>RM</t>
  </si>
  <si>
    <t>Castrol Tom's Supra (JGTC) ‘00</t>
  </si>
  <si>
    <t>Castrol Tom's Supra (JGTC) ‘01</t>
  </si>
  <si>
    <t>Castrol Tom's Supra (JGTC) ‘97</t>
  </si>
  <si>
    <t>Time (secs)</t>
  </si>
  <si>
    <t>Distance (miles)</t>
  </si>
  <si>
    <t>Speed (mph)</t>
  </si>
  <si>
    <t>User 1</t>
  </si>
  <si>
    <t>Favorite</t>
  </si>
  <si>
    <t>Mods</t>
  </si>
  <si>
    <t>Z</t>
  </si>
  <si>
    <t>Nismo 380RS Super Leggera</t>
  </si>
  <si>
    <t>Show</t>
  </si>
  <si>
    <t>M3 CSL '03</t>
  </si>
  <si>
    <t>ARM Time</t>
  </si>
  <si>
    <t>Cars that are owned</t>
  </si>
  <si>
    <t>Autumn Ring Mini</t>
  </si>
  <si>
    <t>Grand Valley Speedway East Section</t>
  </si>
  <si>
    <t>Tsukuba Circuit</t>
  </si>
  <si>
    <t>Trial Mountain</t>
  </si>
  <si>
    <t>Circuit de la Sarthe No Chicanes</t>
  </si>
  <si>
    <t>Eiger Nordwand Short Track</t>
  </si>
  <si>
    <t>Autumn Ring</t>
  </si>
  <si>
    <t>Circuito de Madrid Mini</t>
  </si>
  <si>
    <t>Cote d' Azur</t>
  </si>
  <si>
    <t>Suzuka Circuit East Course</t>
  </si>
  <si>
    <t>Route 5 Clubman Stage (Night)</t>
  </si>
  <si>
    <t>Deep Forest Raceway</t>
  </si>
  <si>
    <t>London</t>
  </si>
  <si>
    <t>Cape Ring Inside</t>
  </si>
  <si>
    <t>Fuji Speedway F</t>
  </si>
  <si>
    <t>Autodromo Nazionale Monza</t>
  </si>
  <si>
    <t>Tokyo Route 246</t>
  </si>
  <si>
    <t>Circuit de la Sarthe 2009</t>
  </si>
  <si>
    <t>Nurburgring 24H</t>
  </si>
  <si>
    <t>Nurburgring GP/D</t>
  </si>
  <si>
    <t>Suzuka Circuit</t>
  </si>
  <si>
    <t>Cape Ring</t>
  </si>
  <si>
    <t>Nurburgring Nordschleife</t>
  </si>
  <si>
    <t>Grand Valley Speedway</t>
  </si>
  <si>
    <t>High Speed Ring</t>
  </si>
  <si>
    <t>Mazda Raceway Laguna Seca</t>
  </si>
  <si>
    <t>Rome</t>
  </si>
  <si>
    <t>Nurburgring GP/F</t>
  </si>
  <si>
    <t>Special Stage Route 5 (Night)</t>
  </si>
  <si>
    <t>Circuito de Madrid</t>
  </si>
  <si>
    <t>The Top Gear Test Track</t>
  </si>
  <si>
    <t>Cape Ring Periphery</t>
  </si>
  <si>
    <t>Cape Ring North</t>
  </si>
  <si>
    <t>European Classic Car Championship</t>
  </si>
  <si>
    <t xml:space="preserve">Autumn Ring Mini </t>
  </si>
  <si>
    <t>AI HP</t>
  </si>
  <si>
    <t>Laps</t>
  </si>
  <si>
    <t>AI Wt (kg)</t>
  </si>
  <si>
    <t>AI Wt (lb)</t>
  </si>
  <si>
    <t>AI P/W</t>
  </si>
  <si>
    <t>Favorites</t>
  </si>
  <si>
    <t>Colors And Fonts</t>
  </si>
  <si>
    <t>Owned Cars</t>
  </si>
  <si>
    <t>Favorite Cars</t>
  </si>
  <si>
    <t>AHB Calculations</t>
  </si>
  <si>
    <t>AHB Rating</t>
  </si>
  <si>
    <t>Scale Factor</t>
  </si>
  <si>
    <t>Best ARM Time</t>
  </si>
  <si>
    <t>Worst ARM Time</t>
  </si>
  <si>
    <t>Best AHB Rating</t>
  </si>
  <si>
    <t>Worst AHB Rating</t>
  </si>
  <si>
    <t>G35 Coupe ‘03</t>
  </si>
  <si>
    <t>117 Coupe ‘68</t>
  </si>
  <si>
    <t>Distance/Time Calculator</t>
  </si>
  <si>
    <t>Column</t>
  </si>
  <si>
    <t>[Color 0]</t>
  </si>
  <si>
    <t>#FFFFFF</t>
  </si>
  <si>
    <t>[Color 1]</t>
  </si>
  <si>
    <t>#000000</t>
  </si>
  <si>
    <t>[Color 2]</t>
  </si>
  <si>
    <t>#DDDDDD</t>
  </si>
  <si>
    <t>[Color 3]</t>
  </si>
  <si>
    <t>#00ADEE</t>
  </si>
  <si>
    <t>[Color 4]</t>
  </si>
  <si>
    <t>#00D75C</t>
  </si>
  <si>
    <t>[Color 5]</t>
  </si>
  <si>
    <t>#00C4EF</t>
  </si>
  <si>
    <t>[Color 6]</t>
  </si>
  <si>
    <t>#00CF6E</t>
  </si>
  <si>
    <t>[Color 7]</t>
  </si>
  <si>
    <t>#00BF92</t>
  </si>
  <si>
    <t>[Color 8]</t>
  </si>
  <si>
    <t>#00E137</t>
  </si>
  <si>
    <t>[Color 9]</t>
  </si>
  <si>
    <t>#00F0F0</t>
  </si>
  <si>
    <t>[Color 10]</t>
  </si>
  <si>
    <t>#00D2F0</t>
  </si>
  <si>
    <t>[Color 11]</t>
  </si>
  <si>
    <t>#FF0000</t>
  </si>
  <si>
    <t>[Color 12]</t>
  </si>
  <si>
    <t>#00E1F0</t>
  </si>
  <si>
    <t>[Color 13]</t>
  </si>
  <si>
    <t>#00B7A5</t>
  </si>
  <si>
    <t>[Color 14]</t>
  </si>
  <si>
    <t>#00CBEF</t>
  </si>
  <si>
    <t>[Color 15]</t>
  </si>
  <si>
    <t>#C0C0C0</t>
  </si>
  <si>
    <t>[Color 16]</t>
  </si>
  <si>
    <t>#4D4D4D</t>
  </si>
  <si>
    <t>[Color 17]</t>
  </si>
  <si>
    <t>#FFFA75</t>
  </si>
  <si>
    <t>[Color 18]</t>
  </si>
  <si>
    <t>#FFFA52</t>
  </si>
  <si>
    <t>[Color 19]</t>
  </si>
  <si>
    <t>#FFFA3A</t>
  </si>
  <si>
    <t>[Color 20]</t>
  </si>
  <si>
    <t>#FFFA13</t>
  </si>
  <si>
    <t>[Color 21]</t>
  </si>
  <si>
    <t>#FFFA00</t>
  </si>
  <si>
    <t>[Color 22]</t>
  </si>
  <si>
    <t>#FFF200</t>
  </si>
  <si>
    <t>[Color 23]</t>
  </si>
  <si>
    <t>#FFE900</t>
  </si>
  <si>
    <t>[Color 24]</t>
  </si>
  <si>
    <t>#FFE100</t>
  </si>
  <si>
    <t>[Color 25]</t>
  </si>
  <si>
    <t>#FFD900</t>
  </si>
  <si>
    <t>[Color 26]</t>
  </si>
  <si>
    <t>#FFD000</t>
  </si>
  <si>
    <t>[Color 27]</t>
  </si>
  <si>
    <t>#FFB400</t>
  </si>
  <si>
    <t>[Color 28]</t>
  </si>
  <si>
    <t>[Color 29]</t>
  </si>
  <si>
    <t>#FFA000</t>
  </si>
  <si>
    <t>[Color 30]</t>
  </si>
  <si>
    <t>#FF8C00</t>
  </si>
  <si>
    <t>[Color 31]</t>
  </si>
  <si>
    <t>#FF7801</t>
  </si>
  <si>
    <t>[Color 32]</t>
  </si>
  <si>
    <t>[Color 33]</t>
  </si>
  <si>
    <t>#00E232</t>
  </si>
  <si>
    <t>[Color 34]</t>
  </si>
  <si>
    <t>#B6FB61</t>
  </si>
  <si>
    <t>[Color 35]</t>
  </si>
  <si>
    <t>#92FC4E</t>
  </si>
  <si>
    <t>[Color 36]</t>
  </si>
  <si>
    <t>#6DFD3A</t>
  </si>
  <si>
    <t>[Color 37]</t>
  </si>
  <si>
    <t>#DBFB75</t>
  </si>
  <si>
    <t>[Color 38]</t>
  </si>
  <si>
    <t>#00FF00</t>
  </si>
  <si>
    <t>[Color 39]</t>
  </si>
  <si>
    <t>#FFFA88</t>
  </si>
  <si>
    <t>[Color 40]</t>
  </si>
  <si>
    <t>#49FE27</t>
  </si>
  <si>
    <t>[Color 41]</t>
  </si>
  <si>
    <t>#00AFB7</t>
  </si>
  <si>
    <t>[Color 42]</t>
  </si>
  <si>
    <t>#00A7C9</t>
  </si>
  <si>
    <t>[Color 43]</t>
  </si>
  <si>
    <t>#0097EE</t>
  </si>
  <si>
    <t>[Color 44]</t>
  </si>
  <si>
    <t>#00C780</t>
  </si>
  <si>
    <t>[Color 45]</t>
  </si>
  <si>
    <t>#00A6EE</t>
  </si>
  <si>
    <t>[Color 46]</t>
  </si>
  <si>
    <t>#00E9F0</t>
  </si>
  <si>
    <t>[Color 47]</t>
  </si>
  <si>
    <t>#00BCEF</t>
  </si>
  <si>
    <t>[Color 48]</t>
  </si>
  <si>
    <t>#969696</t>
  </si>
  <si>
    <t>[Color 49]</t>
  </si>
  <si>
    <t>#FF2800</t>
  </si>
  <si>
    <t>[Color 50]</t>
  </si>
  <si>
    <t>#009FDC</t>
  </si>
  <si>
    <t>[Color 51]</t>
  </si>
  <si>
    <t>#FF3C00</t>
  </si>
  <si>
    <t>[Color 52]</t>
  </si>
  <si>
    <t>#FF5000</t>
  </si>
  <si>
    <t>[Color 53]</t>
  </si>
  <si>
    <t>#FF6400</t>
  </si>
  <si>
    <t>[Color 54]</t>
  </si>
  <si>
    <t>#00F712</t>
  </si>
  <si>
    <t>[Color 55]</t>
  </si>
  <si>
    <t>#FF33CC</t>
  </si>
  <si>
    <t>[Color 56]</t>
  </si>
  <si>
    <t>#333333</t>
  </si>
  <si>
    <t xml:space="preserve"> </t>
  </si>
  <si>
    <t xml:space="preserve">  </t>
  </si>
  <si>
    <t>GT5 Vehicles</t>
  </si>
  <si>
    <t>2000 Falcon XR8 ‘00</t>
  </si>
  <si>
    <t>Ford AU</t>
  </si>
  <si>
    <t>Raybrig NSX (JGTC) ‘00</t>
  </si>
  <si>
    <t>Raybrig NSX (Super GT) ‘06</t>
  </si>
  <si>
    <t>Mini Marcos GT ‘70</t>
  </si>
  <si>
    <t>Mazda2 ‘03</t>
  </si>
  <si>
    <t>Mazda6 5-door ‘03</t>
  </si>
  <si>
    <t>Mazda6 Concept ‘01</t>
  </si>
  <si>
    <t>Mazdaspeed Atenza ‘05</t>
  </si>
  <si>
    <t>Falken GT-R Race Car ‘04</t>
  </si>
  <si>
    <t>Gran Turismo Skyline GT-R (PaceCar) ‘01</t>
  </si>
  <si>
    <t>Gran Turismo Skyline GT-R ‘01</t>
  </si>
  <si>
    <t>Sileighty ‘98</t>
  </si>
  <si>
    <t>StageA 25T RS FOUR S ‘98</t>
  </si>
  <si>
    <t>StageA 260RS AutechVersion ‘98</t>
  </si>
  <si>
    <t>Toyota 7 Race Car ‘70</t>
  </si>
  <si>
    <t>Induction</t>
  </si>
  <si>
    <t>TURBO</t>
  </si>
  <si>
    <t>SC</t>
  </si>
  <si>
    <t>S</t>
  </si>
  <si>
    <t>Beetle 1100 S (Type-11) ‘49</t>
  </si>
  <si>
    <t>P/S</t>
  </si>
  <si>
    <t>P</t>
  </si>
  <si>
    <t>Year</t>
  </si>
  <si>
    <t>Cien Concept ‘02</t>
  </si>
  <si>
    <t>Move Custom RS Limited ‘02</t>
  </si>
  <si>
    <t>Move CX ‘95</t>
  </si>
  <si>
    <t>Move SR-XX 2WD ‘97</t>
  </si>
  <si>
    <t>Move SR-XX 4WD ‘97</t>
  </si>
  <si>
    <t>Sirion CX 2WD (J) ‘98</t>
  </si>
  <si>
    <t>Sirion CX 4WD (J) ‘98</t>
  </si>
  <si>
    <t>Sirion X4 (J) ‘00</t>
  </si>
  <si>
    <t>Storia CX 2WD ‘98</t>
  </si>
  <si>
    <t>Storia CX 4WD ‘98</t>
  </si>
  <si>
    <t>Storia X4 ‘00</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</si>
</sst>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yyyy"/>
    <numFmt numFmtId="167" formatCode="m/d"/>
    <numFmt numFmtId="168" formatCode="mm:ss.000"/>
    <numFmt numFmtId="169" formatCode="0.0%"/>
    <numFmt numFmtId="170" formatCode="0.000%"/>
    <numFmt numFmtId="171" formatCode="0.0"/>
    <numFmt numFmtId="172" formatCode="&quot;Yes&quot;;&quot;Yes&quot;;&quot;No&quot;"/>
    <numFmt numFmtId="173" formatCode="&quot;True&quot;;&quot;True&quot;;&quot;False&quot;"/>
    <numFmt numFmtId="174" formatCode="&quot;On&quot;;&quot;On&quot;;&quot;Off&quot;"/>
    <numFmt numFmtId="175" formatCode="0.0&quot;inhg&quot;"/>
    <numFmt numFmtId="176" formatCode="00.00"/>
    <numFmt numFmtId="177" formatCode="0000"/>
    <numFmt numFmtId="178" formatCode="00.0"/>
    <numFmt numFmtId="179" formatCode="000"/>
    <numFmt numFmtId="180" formatCode="000000000"/>
    <numFmt numFmtId="181" formatCode="0\'%\'"/>
    <numFmt numFmtId="182" formatCode="0&quot;%&quot;"/>
    <numFmt numFmtId="183" formatCode="0.0\ &quot;%&quot;"/>
    <numFmt numFmtId="184" formatCode="0.0&quot;%&quot;"/>
    <numFmt numFmtId="185" formatCode="0.00&quot;%&quot;"/>
    <numFmt numFmtId="186" formatCode="0.00000"/>
    <numFmt numFmtId="187" formatCode="0.000000"/>
    <numFmt numFmtId="188" formatCode="###0"/>
    <numFmt numFmtId="189" formatCode="yy"/>
    <numFmt numFmtId="190" formatCode="00"/>
    <numFmt numFmtId="191" formatCode="##0.0"/>
    <numFmt numFmtId="192" formatCode="###0.0"/>
    <numFmt numFmtId="193" formatCode="__0.0"/>
    <numFmt numFmtId="194" formatCode="0#0.0"/>
    <numFmt numFmtId="195" formatCode="000.0"/>
    <numFmt numFmtId="196" formatCode="0000.0"/>
    <numFmt numFmtId="197" formatCode="\1\-\ 0.00%"/>
  </numFmts>
  <fonts count="84">
    <font>
      <sz val="11"/>
      <color indexed="8"/>
      <name val="Helvetica Neue"/>
      <family val="0"/>
    </font>
    <font>
      <sz val="12"/>
      <color indexed="8"/>
      <name val="Helvetica Neue"/>
      <family val="0"/>
    </font>
    <font>
      <sz val="12"/>
      <color indexed="10"/>
      <name val="Helvetica Neue"/>
      <family val="0"/>
    </font>
    <font>
      <sz val="14"/>
      <color indexed="8"/>
      <name val="Helvetica Neue"/>
      <family val="0"/>
    </font>
    <font>
      <u val="single"/>
      <sz val="11"/>
      <color indexed="12"/>
      <name val="Helvetica Neue"/>
      <family val="0"/>
    </font>
    <font>
      <u val="single"/>
      <sz val="11"/>
      <color indexed="61"/>
      <name val="Helvetica Neue"/>
      <family val="0"/>
    </font>
    <font>
      <b/>
      <sz val="10"/>
      <color indexed="8"/>
      <name val="Arial"/>
      <family val="2"/>
    </font>
    <font>
      <sz val="10"/>
      <color indexed="8"/>
      <name val="Helvetica Neue"/>
      <family val="0"/>
    </font>
    <font>
      <sz val="10"/>
      <color indexed="8"/>
      <name val="Arial"/>
      <family val="2"/>
    </font>
    <font>
      <sz val="9"/>
      <color indexed="8"/>
      <name val="Arial"/>
      <family val="2"/>
    </font>
    <font>
      <b/>
      <sz val="9"/>
      <color indexed="8"/>
      <name val="Arial"/>
      <family val="2"/>
    </font>
    <font>
      <b/>
      <sz val="9"/>
      <name val="Arial"/>
      <family val="2"/>
    </font>
    <font>
      <sz val="9"/>
      <color indexed="8"/>
      <name val="Helvetica Neue"/>
      <family val="0"/>
    </font>
    <font>
      <sz val="9"/>
      <color indexed="10"/>
      <name val="Arial"/>
      <family val="0"/>
    </font>
    <font>
      <b/>
      <sz val="9"/>
      <color indexed="10"/>
      <name val="Arial"/>
      <family val="2"/>
    </font>
    <font>
      <b/>
      <sz val="9"/>
      <name val="Tahoma"/>
      <family val="0"/>
    </font>
    <font>
      <b/>
      <i/>
      <sz val="14"/>
      <color indexed="13"/>
      <name val="Arial"/>
      <family val="2"/>
    </font>
    <font>
      <sz val="9"/>
      <name val="Arial"/>
      <family val="0"/>
    </font>
    <font>
      <sz val="9"/>
      <name val="Helvetica Neue"/>
      <family val="0"/>
    </font>
    <font>
      <b/>
      <sz val="9"/>
      <color indexed="13"/>
      <name val="Arial"/>
      <family val="2"/>
    </font>
    <font>
      <sz val="10"/>
      <name val="Arial"/>
      <family val="0"/>
    </font>
    <font>
      <sz val="10"/>
      <color indexed="9"/>
      <name val="Arial"/>
      <family val="2"/>
    </font>
    <font>
      <sz val="10"/>
      <color indexed="10"/>
      <name val="Arial"/>
      <family val="2"/>
    </font>
    <font>
      <sz val="10"/>
      <color indexed="11"/>
      <name val="Arial"/>
      <family val="2"/>
    </font>
    <font>
      <sz val="10"/>
      <color indexed="12"/>
      <name val="Arial"/>
      <family val="2"/>
    </font>
    <font>
      <sz val="10"/>
      <color indexed="13"/>
      <name val="Arial"/>
      <family val="2"/>
    </font>
    <font>
      <sz val="10"/>
      <color indexed="14"/>
      <name val="Arial"/>
      <family val="2"/>
    </font>
    <font>
      <sz val="10"/>
      <color indexed="15"/>
      <name val="Arial"/>
      <family val="2"/>
    </font>
    <font>
      <sz val="10"/>
      <color indexed="16"/>
      <name val="Arial"/>
      <family val="2"/>
    </font>
    <font>
      <sz val="10"/>
      <color indexed="17"/>
      <name val="Arial"/>
      <family val="2"/>
    </font>
    <font>
      <sz val="10"/>
      <color indexed="18"/>
      <name val="Arial"/>
      <family val="2"/>
    </font>
    <font>
      <sz val="10"/>
      <color indexed="19"/>
      <name val="Arial"/>
      <family val="2"/>
    </font>
    <font>
      <sz val="10"/>
      <color indexed="20"/>
      <name val="Arial"/>
      <family val="2"/>
    </font>
    <font>
      <sz val="10"/>
      <color indexed="21"/>
      <name val="Arial"/>
      <family val="2"/>
    </font>
    <font>
      <sz val="10"/>
      <color indexed="22"/>
      <name val="Arial"/>
      <family val="2"/>
    </font>
    <font>
      <sz val="10"/>
      <color indexed="23"/>
      <name val="Arial"/>
      <family val="2"/>
    </font>
    <font>
      <sz val="10"/>
      <color indexed="24"/>
      <name val="Arial"/>
      <family val="2"/>
    </font>
    <font>
      <sz val="10"/>
      <color indexed="25"/>
      <name val="Arial"/>
      <family val="2"/>
    </font>
    <font>
      <sz val="10"/>
      <color indexed="26"/>
      <name val="Arial"/>
      <family val="2"/>
    </font>
    <font>
      <sz val="10"/>
      <color indexed="27"/>
      <name val="Arial"/>
      <family val="2"/>
    </font>
    <font>
      <sz val="10"/>
      <color indexed="28"/>
      <name val="Arial"/>
      <family val="2"/>
    </font>
    <font>
      <sz val="10"/>
      <color indexed="29"/>
      <name val="Arial"/>
      <family val="2"/>
    </font>
    <font>
      <sz val="10"/>
      <color indexed="30"/>
      <name val="Arial"/>
      <family val="2"/>
    </font>
    <font>
      <sz val="10"/>
      <color indexed="31"/>
      <name val="Arial"/>
      <family val="2"/>
    </font>
    <font>
      <sz val="10"/>
      <color indexed="32"/>
      <name val="Arial"/>
      <family val="2"/>
    </font>
    <font>
      <sz val="10"/>
      <color indexed="33"/>
      <name val="Arial"/>
      <family val="2"/>
    </font>
    <font>
      <sz val="10"/>
      <color indexed="34"/>
      <name val="Arial"/>
      <family val="2"/>
    </font>
    <font>
      <sz val="10"/>
      <color indexed="35"/>
      <name val="Arial"/>
      <family val="2"/>
    </font>
    <font>
      <sz val="10"/>
      <color indexed="36"/>
      <name val="Arial"/>
      <family val="2"/>
    </font>
    <font>
      <sz val="10"/>
      <color indexed="37"/>
      <name val="Arial"/>
      <family val="2"/>
    </font>
    <font>
      <sz val="10"/>
      <color indexed="38"/>
      <name val="Arial"/>
      <family val="2"/>
    </font>
    <font>
      <sz val="10"/>
      <color indexed="39"/>
      <name val="Arial"/>
      <family val="2"/>
    </font>
    <font>
      <sz val="10"/>
      <color indexed="40"/>
      <name val="Arial"/>
      <family val="2"/>
    </font>
    <font>
      <sz val="10"/>
      <color indexed="41"/>
      <name val="Arial"/>
      <family val="2"/>
    </font>
    <font>
      <sz val="10"/>
      <color indexed="42"/>
      <name val="Arial"/>
      <family val="2"/>
    </font>
    <font>
      <sz val="10"/>
      <color indexed="43"/>
      <name val="Arial"/>
      <family val="2"/>
    </font>
    <font>
      <sz val="10"/>
      <color indexed="44"/>
      <name val="Arial"/>
      <family val="2"/>
    </font>
    <font>
      <sz val="10"/>
      <color indexed="45"/>
      <name val="Arial"/>
      <family val="2"/>
    </font>
    <font>
      <sz val="10"/>
      <color indexed="46"/>
      <name val="Arial"/>
      <family val="2"/>
    </font>
    <font>
      <sz val="10"/>
      <color indexed="47"/>
      <name val="Arial"/>
      <family val="2"/>
    </font>
    <font>
      <sz val="10"/>
      <color indexed="48"/>
      <name val="Arial"/>
      <family val="2"/>
    </font>
    <font>
      <sz val="10"/>
      <color indexed="49"/>
      <name val="Arial"/>
      <family val="2"/>
    </font>
    <font>
      <sz val="10"/>
      <color indexed="50"/>
      <name val="Arial"/>
      <family val="2"/>
    </font>
    <font>
      <sz val="10"/>
      <color indexed="51"/>
      <name val="Arial"/>
      <family val="2"/>
    </font>
    <font>
      <sz val="10"/>
      <color indexed="52"/>
      <name val="Arial"/>
      <family val="2"/>
    </font>
    <font>
      <sz val="10"/>
      <color indexed="53"/>
      <name val="Arial"/>
      <family val="2"/>
    </font>
    <font>
      <sz val="10"/>
      <color indexed="54"/>
      <name val="Arial"/>
      <family val="2"/>
    </font>
    <font>
      <sz val="10"/>
      <color indexed="55"/>
      <name val="Arial"/>
      <family val="2"/>
    </font>
    <font>
      <sz val="10"/>
      <color indexed="56"/>
      <name val="Arial"/>
      <family val="2"/>
    </font>
    <font>
      <sz val="10"/>
      <color indexed="57"/>
      <name val="Arial"/>
      <family val="2"/>
    </font>
    <font>
      <sz val="10"/>
      <color indexed="58"/>
      <name val="Arial"/>
      <family val="2"/>
    </font>
    <font>
      <sz val="10"/>
      <color indexed="59"/>
      <name val="Arial"/>
      <family val="2"/>
    </font>
    <font>
      <sz val="10"/>
      <color indexed="60"/>
      <name val="Arial"/>
      <family val="2"/>
    </font>
    <font>
      <sz val="10"/>
      <color indexed="61"/>
      <name val="Arial"/>
      <family val="2"/>
    </font>
    <font>
      <sz val="10"/>
      <color indexed="62"/>
      <name val="Arial"/>
      <family val="2"/>
    </font>
    <font>
      <sz val="10"/>
      <color indexed="63"/>
      <name val="Arial"/>
      <family val="2"/>
    </font>
    <font>
      <sz val="8"/>
      <name val="Arial"/>
      <family val="0"/>
    </font>
    <font>
      <sz val="8"/>
      <color indexed="58"/>
      <name val="Arial"/>
      <family val="2"/>
    </font>
    <font>
      <b/>
      <sz val="16"/>
      <color indexed="8"/>
      <name val="Arial"/>
      <family val="2"/>
    </font>
    <font>
      <b/>
      <sz val="9"/>
      <color indexed="8"/>
      <name val="Helvetica Neue"/>
      <family val="0"/>
    </font>
    <font>
      <b/>
      <sz val="9"/>
      <color indexed="16"/>
      <name val="Arial"/>
      <family val="2"/>
    </font>
    <font>
      <b/>
      <sz val="9"/>
      <color indexed="60"/>
      <name val="Arial"/>
      <family val="2"/>
    </font>
    <font>
      <sz val="9"/>
      <color indexed="12"/>
      <name val="Arial"/>
      <family val="2"/>
    </font>
    <font>
      <b/>
      <sz val="8"/>
      <name val="Helvetica Neue"/>
      <family val="2"/>
    </font>
  </fonts>
  <fills count="60">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47"/>
        <bgColor indexed="64"/>
      </patternFill>
    </fill>
    <fill>
      <patternFill patternType="solid">
        <fgColor indexed="8"/>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
      <patternFill patternType="solid">
        <fgColor indexed="13"/>
        <bgColor indexed="64"/>
      </patternFill>
    </fill>
    <fill>
      <patternFill patternType="solid">
        <fgColor indexed="14"/>
        <bgColor indexed="64"/>
      </patternFill>
    </fill>
    <fill>
      <patternFill patternType="solid">
        <fgColor indexed="15"/>
        <bgColor indexed="64"/>
      </patternFill>
    </fill>
    <fill>
      <patternFill patternType="solid">
        <fgColor indexed="16"/>
        <bgColor indexed="64"/>
      </patternFill>
    </fill>
    <fill>
      <patternFill patternType="solid">
        <fgColor indexed="17"/>
        <bgColor indexed="64"/>
      </patternFill>
    </fill>
    <fill>
      <patternFill patternType="solid">
        <fgColor indexed="18"/>
        <bgColor indexed="64"/>
      </patternFill>
    </fill>
    <fill>
      <patternFill patternType="solid">
        <fgColor indexed="19"/>
        <bgColor indexed="64"/>
      </patternFill>
    </fill>
    <fill>
      <patternFill patternType="solid">
        <fgColor indexed="20"/>
        <bgColor indexed="64"/>
      </patternFill>
    </fill>
    <fill>
      <patternFill patternType="solid">
        <fgColor indexed="21"/>
        <bgColor indexed="64"/>
      </patternFill>
    </fill>
    <fill>
      <patternFill patternType="solid">
        <fgColor indexed="23"/>
        <bgColor indexed="64"/>
      </patternFill>
    </fill>
    <fill>
      <patternFill patternType="solid">
        <fgColor indexed="24"/>
        <bgColor indexed="64"/>
      </patternFill>
    </fill>
    <fill>
      <patternFill patternType="solid">
        <fgColor indexed="25"/>
        <bgColor indexed="64"/>
      </patternFill>
    </fill>
    <fill>
      <patternFill patternType="solid">
        <fgColor indexed="26"/>
        <bgColor indexed="64"/>
      </patternFill>
    </fill>
    <fill>
      <patternFill patternType="solid">
        <fgColor indexed="27"/>
        <bgColor indexed="64"/>
      </patternFill>
    </fill>
    <fill>
      <patternFill patternType="solid">
        <fgColor indexed="28"/>
        <bgColor indexed="64"/>
      </patternFill>
    </fill>
    <fill>
      <patternFill patternType="solid">
        <fgColor indexed="29"/>
        <bgColor indexed="64"/>
      </patternFill>
    </fill>
    <fill>
      <patternFill patternType="solid">
        <fgColor indexed="30"/>
        <bgColor indexed="64"/>
      </patternFill>
    </fill>
    <fill>
      <patternFill patternType="solid">
        <fgColor indexed="31"/>
        <bgColor indexed="64"/>
      </patternFill>
    </fill>
    <fill>
      <patternFill patternType="solid">
        <fgColor indexed="32"/>
        <bgColor indexed="64"/>
      </patternFill>
    </fill>
    <fill>
      <patternFill patternType="solid">
        <fgColor indexed="33"/>
        <bgColor indexed="64"/>
      </patternFill>
    </fill>
    <fill>
      <patternFill patternType="solid">
        <fgColor indexed="34"/>
        <bgColor indexed="64"/>
      </patternFill>
    </fill>
    <fill>
      <patternFill patternType="solid">
        <fgColor indexed="35"/>
        <bgColor indexed="64"/>
      </patternFill>
    </fill>
    <fill>
      <patternFill patternType="solid">
        <fgColor indexed="36"/>
        <bgColor indexed="64"/>
      </patternFill>
    </fill>
    <fill>
      <patternFill patternType="solid">
        <fgColor indexed="37"/>
        <bgColor indexed="64"/>
      </patternFill>
    </fill>
    <fill>
      <patternFill patternType="solid">
        <fgColor indexed="38"/>
        <bgColor indexed="64"/>
      </patternFill>
    </fill>
    <fill>
      <patternFill patternType="solid">
        <fgColor indexed="39"/>
        <bgColor indexed="64"/>
      </patternFill>
    </fill>
    <fill>
      <patternFill patternType="solid">
        <fgColor indexed="40"/>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46"/>
        <bgColor indexed="64"/>
      </patternFill>
    </fill>
    <fill>
      <patternFill patternType="solid">
        <fgColor indexed="48"/>
        <bgColor indexed="64"/>
      </patternFill>
    </fill>
    <fill>
      <patternFill patternType="solid">
        <fgColor indexed="49"/>
        <bgColor indexed="64"/>
      </patternFill>
    </fill>
    <fill>
      <patternFill patternType="solid">
        <fgColor indexed="5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4"/>
        <bgColor indexed="64"/>
      </patternFill>
    </fill>
    <fill>
      <patternFill patternType="solid">
        <fgColor indexed="56"/>
        <bgColor indexed="64"/>
      </patternFill>
    </fill>
    <fill>
      <patternFill patternType="solid">
        <fgColor indexed="57"/>
        <bgColor indexed="64"/>
      </patternFill>
    </fill>
    <fill>
      <patternFill patternType="solid">
        <fgColor indexed="58"/>
        <bgColor indexed="64"/>
      </patternFill>
    </fill>
    <fill>
      <patternFill patternType="solid">
        <fgColor indexed="59"/>
        <bgColor indexed="64"/>
      </patternFill>
    </fill>
    <fill>
      <patternFill patternType="solid">
        <fgColor indexed="60"/>
        <bgColor indexed="64"/>
      </patternFill>
    </fill>
    <fill>
      <patternFill patternType="solid">
        <fgColor indexed="61"/>
        <bgColor indexed="64"/>
      </patternFill>
    </fill>
    <fill>
      <patternFill patternType="solid">
        <fgColor indexed="62"/>
        <bgColor indexed="64"/>
      </patternFill>
    </fill>
    <fill>
      <patternFill patternType="solid">
        <fgColor indexed="63"/>
        <bgColor indexed="64"/>
      </patternFill>
    </fill>
    <fill>
      <patternFill patternType="solid">
        <fgColor indexed="13"/>
        <bgColor indexed="64"/>
      </patternFill>
    </fill>
    <fill>
      <patternFill patternType="solid">
        <fgColor indexed="57"/>
        <bgColor indexed="64"/>
      </patternFill>
    </fill>
  </fills>
  <borders count="76">
    <border>
      <left/>
      <right/>
      <top/>
      <bottom/>
      <diagonal/>
    </border>
    <border>
      <left style="thin"/>
      <right style="thin"/>
      <top style="thin"/>
      <bottom style="thin"/>
    </border>
    <border>
      <left>
        <color indexed="63"/>
      </left>
      <right style="thin"/>
      <top>
        <color indexed="63"/>
      </top>
      <bottom>
        <color indexed="63"/>
      </bottom>
    </border>
    <border>
      <left>
        <color indexed="63"/>
      </left>
      <right style="thin"/>
      <top style="thin"/>
      <bottom style="double"/>
    </border>
    <border>
      <left style="thin"/>
      <right style="thin"/>
      <top style="thin"/>
      <bottom style="double"/>
    </border>
    <border>
      <left>
        <color indexed="63"/>
      </left>
      <right style="medium"/>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double"/>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double"/>
      <bottom style="thin">
        <color indexed="55"/>
      </bottom>
    </border>
    <border>
      <left style="thin">
        <color indexed="55"/>
      </left>
      <right style="thin"/>
      <top style="double"/>
      <bottom style="thin">
        <color indexed="55"/>
      </bottom>
    </border>
    <border>
      <left style="thin">
        <color indexed="55"/>
      </left>
      <right style="thin"/>
      <top style="thin">
        <color indexed="55"/>
      </top>
      <bottom style="double"/>
    </border>
    <border>
      <left style="thin"/>
      <right style="thin"/>
      <top style="thin">
        <color indexed="55"/>
      </top>
      <bottom style="double"/>
    </border>
    <border>
      <left style="thin">
        <color indexed="55"/>
      </left>
      <right style="thin"/>
      <top style="thin">
        <color indexed="55"/>
      </top>
      <bottom style="thin">
        <color indexed="55"/>
      </bottom>
    </border>
    <border>
      <left style="thin"/>
      <right style="thin"/>
      <top style="thin">
        <color indexed="55"/>
      </top>
      <bottom style="thin">
        <color indexed="55"/>
      </bottom>
    </border>
    <border>
      <left style="thin">
        <color indexed="55"/>
      </left>
      <right style="thin"/>
      <top style="thin">
        <color indexed="55"/>
      </top>
      <bottom style="thick"/>
    </border>
    <border>
      <left style="thin"/>
      <right style="thin"/>
      <top style="thin">
        <color indexed="55"/>
      </top>
      <bottom style="thick"/>
    </border>
    <border>
      <left style="thin">
        <color indexed="55"/>
      </left>
      <right style="thin"/>
      <top style="thick"/>
      <bottom style="thin">
        <color indexed="55"/>
      </bottom>
    </border>
    <border>
      <left style="thin"/>
      <right style="thin"/>
      <top style="thick"/>
      <bottom style="thin">
        <color indexed="55"/>
      </bottom>
    </border>
    <border>
      <left style="thin">
        <color indexed="55"/>
      </left>
      <right style="thin">
        <color indexed="55"/>
      </right>
      <top style="double"/>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style="double"/>
    </border>
    <border>
      <left style="thin"/>
      <right style="medium"/>
      <top style="double"/>
      <bottom>
        <color indexed="63"/>
      </bottom>
    </border>
    <border>
      <left style="thin"/>
      <right style="medium"/>
      <top>
        <color indexed="63"/>
      </top>
      <bottom>
        <color indexed="63"/>
      </bottom>
    </border>
    <border>
      <left style="thin"/>
      <right style="thin"/>
      <top>
        <color indexed="63"/>
      </top>
      <bottom>
        <color indexed="63"/>
      </bottom>
    </border>
    <border>
      <left style="thin"/>
      <right style="thin"/>
      <top>
        <color indexed="63"/>
      </top>
      <bottom style="double"/>
    </border>
    <border>
      <left style="thin"/>
      <right style="thin"/>
      <top style="double"/>
      <bottom>
        <color indexed="63"/>
      </bottom>
    </border>
    <border>
      <left style="thin"/>
      <right style="thin"/>
      <top style="double"/>
      <bottom style="thin"/>
    </border>
    <border>
      <left>
        <color indexed="63"/>
      </left>
      <right>
        <color indexed="63"/>
      </right>
      <top>
        <color indexed="63"/>
      </top>
      <bottom style="double"/>
    </border>
    <border>
      <left>
        <color indexed="63"/>
      </left>
      <right style="thick"/>
      <top>
        <color indexed="63"/>
      </top>
      <bottom style="double"/>
    </border>
    <border>
      <left style="thin"/>
      <right style="thin"/>
      <top>
        <color indexed="63"/>
      </top>
      <bottom style="thick"/>
    </border>
    <border>
      <left style="thin"/>
      <right style="thin"/>
      <top style="thick"/>
      <bottom>
        <color indexed="63"/>
      </bottom>
    </border>
    <border>
      <left style="thin"/>
      <right style="medium"/>
      <top>
        <color indexed="63"/>
      </top>
      <bottom style="thick"/>
    </border>
    <border>
      <left style="thin"/>
      <right>
        <color indexed="63"/>
      </right>
      <top style="thin"/>
      <bottom style="double"/>
    </border>
    <border>
      <left>
        <color indexed="63"/>
      </left>
      <right>
        <color indexed="63"/>
      </right>
      <top style="thin"/>
      <bottom style="double"/>
    </border>
    <border>
      <left>
        <color indexed="63"/>
      </left>
      <right>
        <color indexed="63"/>
      </right>
      <top style="thin"/>
      <bottom style="thin"/>
    </border>
    <border>
      <left style="thick"/>
      <right>
        <color indexed="63"/>
      </right>
      <top style="thin"/>
      <bottom>
        <color indexed="63"/>
      </bottom>
    </border>
    <border>
      <left style="thick"/>
      <right>
        <color indexed="63"/>
      </right>
      <top>
        <color indexed="63"/>
      </top>
      <bottom style="double"/>
    </border>
    <border>
      <left>
        <color indexed="63"/>
      </left>
      <right style="thick"/>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medium"/>
      <top style="thick"/>
      <bottom>
        <color indexed="63"/>
      </bottom>
    </border>
    <border>
      <left style="medium"/>
      <right>
        <color indexed="63"/>
      </right>
      <top>
        <color indexed="63"/>
      </top>
      <bottom>
        <color indexed="63"/>
      </bottom>
    </border>
    <border>
      <left style="medium"/>
      <right>
        <color indexed="63"/>
      </right>
      <top>
        <color indexed="63"/>
      </top>
      <bottom style="double"/>
    </border>
    <border>
      <left style="medium"/>
      <right>
        <color indexed="63"/>
      </right>
      <top style="double"/>
      <bottom>
        <color indexed="63"/>
      </bottom>
    </border>
    <border>
      <left style="medium"/>
      <right>
        <color indexed="63"/>
      </right>
      <top>
        <color indexed="63"/>
      </top>
      <bottom style="thick"/>
    </border>
    <border>
      <left style="medium"/>
      <right>
        <color indexed="63"/>
      </right>
      <top style="thick"/>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double"/>
    </border>
    <border>
      <left>
        <color indexed="63"/>
      </left>
      <right style="medium"/>
      <top style="medium"/>
      <bottom style="double"/>
    </border>
    <border>
      <left>
        <color indexed="63"/>
      </left>
      <right style="thin"/>
      <top style="medium"/>
      <bottom style="double"/>
    </border>
    <border>
      <left>
        <color indexed="63"/>
      </left>
      <right>
        <color indexed="63"/>
      </right>
      <top style="medium"/>
      <bottom style="double"/>
    </border>
    <border>
      <left>
        <color indexed="63"/>
      </left>
      <right style="medium"/>
      <top style="double"/>
      <bottom style="thin"/>
    </border>
  </borders>
  <cellStyleXfs count="23">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20" fillId="0" borderId="0">
      <alignment/>
      <protection/>
    </xf>
    <xf numFmtId="9" fontId="1" fillId="0" borderId="0" applyFont="0" applyFill="0" applyBorder="0" applyAlignment="0" applyProtection="0"/>
  </cellStyleXfs>
  <cellXfs count="405">
    <xf numFmtId="0" fontId="0" fillId="0" borderId="0" xfId="0" applyAlignment="1">
      <alignment/>
    </xf>
    <xf numFmtId="0" fontId="9" fillId="2" borderId="1" xfId="0" applyFont="1" applyFill="1" applyBorder="1" applyAlignment="1">
      <alignment horizontal="center" vertical="center"/>
    </xf>
    <xf numFmtId="0" fontId="7" fillId="0" borderId="0" xfId="0" applyFont="1" applyAlignment="1" applyProtection="1">
      <alignment vertical="center"/>
      <protection/>
    </xf>
    <xf numFmtId="0" fontId="8" fillId="0" borderId="0" xfId="0" applyFont="1" applyAlignment="1" applyProtection="1">
      <alignment vertical="center"/>
      <protection/>
    </xf>
    <xf numFmtId="0" fontId="0" fillId="0" borderId="0" xfId="0" applyAlignment="1" applyProtection="1">
      <alignment vertical="center"/>
      <protection/>
    </xf>
    <xf numFmtId="0" fontId="9" fillId="3" borderId="1" xfId="0" applyFont="1" applyFill="1" applyBorder="1" applyAlignment="1" applyProtection="1">
      <alignment vertical="center"/>
      <protection/>
    </xf>
    <xf numFmtId="0" fontId="8" fillId="0" borderId="0" xfId="0" applyFont="1" applyFill="1" applyBorder="1" applyAlignment="1" applyProtection="1">
      <alignment vertical="center"/>
      <protection/>
    </xf>
    <xf numFmtId="1" fontId="7" fillId="0" borderId="0" xfId="0" applyNumberFormat="1" applyFont="1" applyFill="1" applyBorder="1" applyAlignment="1" applyProtection="1">
      <alignment vertical="center"/>
      <protection/>
    </xf>
    <xf numFmtId="165" fontId="8" fillId="0" borderId="0" xfId="0" applyNumberFormat="1" applyFont="1" applyFill="1" applyBorder="1" applyAlignment="1" applyProtection="1">
      <alignment vertical="center"/>
      <protection/>
    </xf>
    <xf numFmtId="165" fontId="9" fillId="3" borderId="1" xfId="0" applyNumberFormat="1" applyFont="1" applyFill="1" applyBorder="1" applyAlignment="1" applyProtection="1">
      <alignment horizontal="center" vertical="center"/>
      <protection/>
    </xf>
    <xf numFmtId="0" fontId="8" fillId="4" borderId="0" xfId="0" applyFont="1" applyFill="1" applyAlignment="1" applyProtection="1">
      <alignment vertical="center"/>
      <protection/>
    </xf>
    <xf numFmtId="0" fontId="8" fillId="4" borderId="2" xfId="0" applyFont="1" applyFill="1" applyBorder="1" applyAlignment="1" applyProtection="1">
      <alignment vertical="center"/>
      <protection/>
    </xf>
    <xf numFmtId="0" fontId="19" fillId="4" borderId="3" xfId="0" applyFont="1" applyFill="1" applyBorder="1" applyAlignment="1" applyProtection="1">
      <alignment horizontal="center" vertical="center"/>
      <protection/>
    </xf>
    <xf numFmtId="0" fontId="19" fillId="4" borderId="4" xfId="0" applyFont="1" applyFill="1" applyBorder="1" applyAlignment="1" applyProtection="1">
      <alignment horizontal="center" vertical="center"/>
      <protection/>
    </xf>
    <xf numFmtId="0" fontId="19" fillId="4" borderId="4" xfId="0" applyFont="1" applyFill="1" applyBorder="1" applyAlignment="1" applyProtection="1">
      <alignment horizontal="center" vertical="center" wrapText="1"/>
      <protection/>
    </xf>
    <xf numFmtId="0" fontId="13" fillId="0" borderId="0" xfId="0" applyNumberFormat="1" applyFont="1" applyAlignment="1" applyProtection="1">
      <alignment horizontal="center" vertical="center"/>
      <protection/>
    </xf>
    <xf numFmtId="0" fontId="13" fillId="0" borderId="0" xfId="0" applyNumberFormat="1" applyFont="1" applyAlignment="1" applyProtection="1">
      <alignment vertical="center"/>
      <protection/>
    </xf>
    <xf numFmtId="0" fontId="13" fillId="4" borderId="0" xfId="0" applyNumberFormat="1" applyFont="1" applyFill="1" applyBorder="1" applyAlignment="1" applyProtection="1">
      <alignment vertical="center"/>
      <protection/>
    </xf>
    <xf numFmtId="0" fontId="13" fillId="4" borderId="5" xfId="0" applyNumberFormat="1" applyFont="1" applyFill="1" applyBorder="1" applyAlignment="1" applyProtection="1">
      <alignment vertical="center"/>
      <protection/>
    </xf>
    <xf numFmtId="0" fontId="13" fillId="4" borderId="0" xfId="0" applyNumberFormat="1" applyFont="1" applyFill="1" applyAlignment="1" applyProtection="1">
      <alignment vertical="center"/>
      <protection/>
    </xf>
    <xf numFmtId="0" fontId="13" fillId="0" borderId="0" xfId="0" applyNumberFormat="1" applyFont="1" applyBorder="1" applyAlignment="1" applyProtection="1">
      <alignment vertical="center"/>
      <protection/>
    </xf>
    <xf numFmtId="49" fontId="13" fillId="0" borderId="0" xfId="0" applyNumberFormat="1" applyFont="1" applyAlignment="1" applyProtection="1">
      <alignment vertical="center"/>
      <protection/>
    </xf>
    <xf numFmtId="165" fontId="13" fillId="0" borderId="0" xfId="0" applyNumberFormat="1" applyFont="1" applyAlignment="1" applyProtection="1">
      <alignment horizontal="center" vertical="center"/>
      <protection/>
    </xf>
    <xf numFmtId="165" fontId="13" fillId="0" borderId="0" xfId="0" applyNumberFormat="1" applyFont="1" applyAlignment="1" applyProtection="1">
      <alignment vertical="center"/>
      <protection/>
    </xf>
    <xf numFmtId="0" fontId="10" fillId="5" borderId="6" xfId="0" applyFont="1" applyFill="1" applyBorder="1" applyAlignment="1">
      <alignment horizontal="center" vertical="center"/>
    </xf>
    <xf numFmtId="0" fontId="9" fillId="5" borderId="7" xfId="0" applyFont="1" applyFill="1" applyBorder="1" applyAlignment="1" applyProtection="1">
      <alignment horizontal="center"/>
      <protection/>
    </xf>
    <xf numFmtId="0" fontId="9" fillId="5" borderId="8" xfId="0" applyFont="1" applyFill="1" applyBorder="1" applyAlignment="1" applyProtection="1">
      <alignment horizontal="center"/>
      <protection/>
    </xf>
    <xf numFmtId="0" fontId="13" fillId="4" borderId="9" xfId="0" applyNumberFormat="1" applyFont="1" applyFill="1" applyBorder="1" applyAlignment="1" applyProtection="1">
      <alignment vertical="center"/>
      <protection/>
    </xf>
    <xf numFmtId="0" fontId="13" fillId="4" borderId="10" xfId="0" applyNumberFormat="1" applyFont="1" applyFill="1" applyBorder="1" applyAlignment="1" applyProtection="1">
      <alignment vertical="center"/>
      <protection/>
    </xf>
    <xf numFmtId="9" fontId="6" fillId="5" borderId="11" xfId="0" applyNumberFormat="1" applyFont="1" applyFill="1" applyBorder="1" applyAlignment="1" applyProtection="1">
      <alignment horizontal="left"/>
      <protection locked="0"/>
    </xf>
    <xf numFmtId="0" fontId="13" fillId="6" borderId="0" xfId="0" applyNumberFormat="1" applyFont="1" applyFill="1" applyAlignment="1" applyProtection="1">
      <alignment vertical="center"/>
      <protection/>
    </xf>
    <xf numFmtId="2" fontId="13" fillId="0" borderId="0" xfId="0" applyNumberFormat="1" applyFont="1" applyAlignment="1" applyProtection="1">
      <alignment horizontal="center" vertical="center" wrapText="1"/>
      <protection/>
    </xf>
    <xf numFmtId="0" fontId="9" fillId="0" borderId="0" xfId="0" applyFont="1" applyAlignment="1">
      <alignment horizontal="center" vertical="center"/>
    </xf>
    <xf numFmtId="0" fontId="9" fillId="0" borderId="0" xfId="0" applyFont="1" applyAlignment="1">
      <alignment vertical="center"/>
    </xf>
    <xf numFmtId="0" fontId="9" fillId="5" borderId="12" xfId="0" applyFont="1" applyFill="1" applyBorder="1" applyAlignment="1" applyProtection="1">
      <alignment vertical="center"/>
      <protection/>
    </xf>
    <xf numFmtId="0" fontId="9" fillId="5" borderId="13" xfId="0" applyFont="1" applyFill="1" applyBorder="1" applyAlignment="1" applyProtection="1">
      <alignment vertical="center"/>
      <protection/>
    </xf>
    <xf numFmtId="2" fontId="9" fillId="0" borderId="0" xfId="0" applyNumberFormat="1" applyFont="1" applyAlignment="1">
      <alignment vertical="center"/>
    </xf>
    <xf numFmtId="0" fontId="17" fillId="3" borderId="1" xfId="0" applyFont="1" applyFill="1" applyBorder="1" applyAlignment="1" applyProtection="1">
      <alignment horizontal="center" vertical="center"/>
      <protection/>
    </xf>
    <xf numFmtId="0" fontId="9" fillId="0" borderId="0" xfId="0" applyFont="1" applyFill="1" applyAlignment="1">
      <alignment vertical="center"/>
    </xf>
    <xf numFmtId="2" fontId="9" fillId="0" borderId="0" xfId="0" applyNumberFormat="1" applyFont="1" applyFill="1" applyAlignment="1">
      <alignment vertical="center"/>
    </xf>
    <xf numFmtId="2" fontId="19" fillId="4" borderId="4" xfId="0" applyNumberFormat="1" applyFont="1" applyFill="1" applyBorder="1" applyAlignment="1" applyProtection="1">
      <alignment horizontal="center" vertical="center" wrapText="1"/>
      <protection/>
    </xf>
    <xf numFmtId="2" fontId="13" fillId="0" borderId="0" xfId="0" applyNumberFormat="1" applyFont="1" applyAlignment="1" applyProtection="1">
      <alignment horizontal="center" vertical="center"/>
      <protection/>
    </xf>
    <xf numFmtId="0" fontId="20" fillId="0" borderId="0" xfId="21" applyFill="1">
      <alignment/>
      <protection/>
    </xf>
    <xf numFmtId="0" fontId="20" fillId="0" borderId="0" xfId="21" applyFont="1" applyFill="1">
      <alignment/>
      <protection/>
    </xf>
    <xf numFmtId="0" fontId="20" fillId="0" borderId="0" xfId="21">
      <alignment/>
      <protection/>
    </xf>
    <xf numFmtId="0" fontId="20" fillId="7" borderId="0" xfId="21" applyFill="1">
      <alignment/>
      <protection/>
    </xf>
    <xf numFmtId="0" fontId="8" fillId="0" borderId="0" xfId="21" applyFont="1" applyFill="1">
      <alignment/>
      <protection/>
    </xf>
    <xf numFmtId="0" fontId="20" fillId="3" borderId="0" xfId="21" applyFill="1">
      <alignment/>
      <protection/>
    </xf>
    <xf numFmtId="0" fontId="21" fillId="0" borderId="0" xfId="21" applyFont="1" applyFill="1">
      <alignment/>
      <protection/>
    </xf>
    <xf numFmtId="0" fontId="20" fillId="8" borderId="0" xfId="21" applyFill="1">
      <alignment/>
      <protection/>
    </xf>
    <xf numFmtId="0" fontId="22" fillId="0" borderId="0" xfId="21" applyFont="1" applyFill="1">
      <alignment/>
      <protection/>
    </xf>
    <xf numFmtId="0" fontId="20" fillId="9" borderId="0" xfId="21" applyFill="1">
      <alignment/>
      <protection/>
    </xf>
    <xf numFmtId="0" fontId="23" fillId="0" borderId="0" xfId="21" applyFont="1" applyFill="1">
      <alignment/>
      <protection/>
    </xf>
    <xf numFmtId="0" fontId="20" fillId="10" borderId="0" xfId="21" applyFill="1">
      <alignment/>
      <protection/>
    </xf>
    <xf numFmtId="0" fontId="24" fillId="0" borderId="0" xfId="21" applyFont="1" applyFill="1">
      <alignment/>
      <protection/>
    </xf>
    <xf numFmtId="0" fontId="20" fillId="11" borderId="0" xfId="21" applyFill="1">
      <alignment/>
      <protection/>
    </xf>
    <xf numFmtId="0" fontId="25" fillId="0" borderId="0" xfId="21" applyFont="1" applyFill="1">
      <alignment/>
      <protection/>
    </xf>
    <xf numFmtId="0" fontId="20" fillId="12" borderId="0" xfId="21" applyFill="1">
      <alignment/>
      <protection/>
    </xf>
    <xf numFmtId="0" fontId="26" fillId="0" borderId="0" xfId="21" applyFont="1" applyFill="1">
      <alignment/>
      <protection/>
    </xf>
    <xf numFmtId="0" fontId="20" fillId="13" borderId="0" xfId="21" applyFill="1">
      <alignment/>
      <protection/>
    </xf>
    <xf numFmtId="0" fontId="27" fillId="0" borderId="0" xfId="21" applyFont="1" applyFill="1">
      <alignment/>
      <protection/>
    </xf>
    <xf numFmtId="0" fontId="20" fillId="14" borderId="0" xfId="21" applyFill="1">
      <alignment/>
      <protection/>
    </xf>
    <xf numFmtId="0" fontId="28" fillId="0" borderId="0" xfId="21" applyFont="1" applyFill="1">
      <alignment/>
      <protection/>
    </xf>
    <xf numFmtId="0" fontId="20" fillId="15" borderId="0" xfId="21" applyFill="1">
      <alignment/>
      <protection/>
    </xf>
    <xf numFmtId="0" fontId="29" fillId="0" borderId="0" xfId="21" applyFont="1" applyFill="1">
      <alignment/>
      <protection/>
    </xf>
    <xf numFmtId="0" fontId="20" fillId="16" borderId="0" xfId="21" applyFill="1">
      <alignment/>
      <protection/>
    </xf>
    <xf numFmtId="0" fontId="30" fillId="0" borderId="0" xfId="21" applyFont="1" applyFill="1">
      <alignment/>
      <protection/>
    </xf>
    <xf numFmtId="0" fontId="20" fillId="17" borderId="0" xfId="21" applyFill="1">
      <alignment/>
      <protection/>
    </xf>
    <xf numFmtId="0" fontId="31" fillId="0" borderId="0" xfId="21" applyFont="1" applyFill="1">
      <alignment/>
      <protection/>
    </xf>
    <xf numFmtId="0" fontId="20" fillId="18" borderId="0" xfId="21" applyFill="1">
      <alignment/>
      <protection/>
    </xf>
    <xf numFmtId="0" fontId="32" fillId="0" borderId="0" xfId="21" applyFont="1" applyFill="1">
      <alignment/>
      <protection/>
    </xf>
    <xf numFmtId="0" fontId="20" fillId="19" borderId="0" xfId="21" applyFill="1">
      <alignment/>
      <protection/>
    </xf>
    <xf numFmtId="0" fontId="33" fillId="0" borderId="0" xfId="21" applyFont="1" applyFill="1">
      <alignment/>
      <protection/>
    </xf>
    <xf numFmtId="0" fontId="20" fillId="5" borderId="0" xfId="21" applyFill="1">
      <alignment/>
      <protection/>
    </xf>
    <xf numFmtId="0" fontId="34" fillId="0" borderId="0" xfId="21" applyFont="1" applyFill="1">
      <alignment/>
      <protection/>
    </xf>
    <xf numFmtId="0" fontId="20" fillId="20" borderId="0" xfId="21" applyFill="1">
      <alignment/>
      <protection/>
    </xf>
    <xf numFmtId="0" fontId="35" fillId="0" borderId="0" xfId="21" applyFont="1" applyFill="1">
      <alignment/>
      <protection/>
    </xf>
    <xf numFmtId="0" fontId="20" fillId="21" borderId="0" xfId="21" applyFill="1">
      <alignment/>
      <protection/>
    </xf>
    <xf numFmtId="0" fontId="36" fillId="0" borderId="0" xfId="21" applyFont="1" applyFill="1">
      <alignment/>
      <protection/>
    </xf>
    <xf numFmtId="0" fontId="20" fillId="22" borderId="0" xfId="21" applyFill="1">
      <alignment/>
      <protection/>
    </xf>
    <xf numFmtId="0" fontId="37" fillId="0" borderId="0" xfId="21" applyFont="1" applyFill="1">
      <alignment/>
      <protection/>
    </xf>
    <xf numFmtId="0" fontId="20" fillId="23" borderId="0" xfId="21" applyFill="1">
      <alignment/>
      <protection/>
    </xf>
    <xf numFmtId="0" fontId="38" fillId="0" borderId="0" xfId="21" applyFont="1" applyFill="1">
      <alignment/>
      <protection/>
    </xf>
    <xf numFmtId="0" fontId="20" fillId="24" borderId="0" xfId="21" applyFill="1">
      <alignment/>
      <protection/>
    </xf>
    <xf numFmtId="0" fontId="39" fillId="0" borderId="0" xfId="21" applyFont="1" applyFill="1">
      <alignment/>
      <protection/>
    </xf>
    <xf numFmtId="0" fontId="20" fillId="25" borderId="0" xfId="21" applyFill="1">
      <alignment/>
      <protection/>
    </xf>
    <xf numFmtId="0" fontId="40" fillId="0" borderId="0" xfId="21" applyFont="1" applyFill="1">
      <alignment/>
      <protection/>
    </xf>
    <xf numFmtId="0" fontId="20" fillId="26" borderId="0" xfId="21" applyFill="1">
      <alignment/>
      <protection/>
    </xf>
    <xf numFmtId="0" fontId="41" fillId="0" borderId="0" xfId="21" applyFont="1" applyFill="1">
      <alignment/>
      <protection/>
    </xf>
    <xf numFmtId="0" fontId="20" fillId="27" borderId="0" xfId="21" applyFill="1">
      <alignment/>
      <protection/>
    </xf>
    <xf numFmtId="0" fontId="42" fillId="0" borderId="0" xfId="21" applyFont="1" applyFill="1">
      <alignment/>
      <protection/>
    </xf>
    <xf numFmtId="0" fontId="20" fillId="28" borderId="0" xfId="21" applyFill="1">
      <alignment/>
      <protection/>
    </xf>
    <xf numFmtId="0" fontId="43" fillId="0" borderId="0" xfId="21" applyFont="1" applyFill="1">
      <alignment/>
      <protection/>
    </xf>
    <xf numFmtId="0" fontId="20" fillId="29" borderId="0" xfId="21" applyFill="1">
      <alignment/>
      <protection/>
    </xf>
    <xf numFmtId="0" fontId="44" fillId="0" borderId="0" xfId="21" applyFont="1" applyFill="1">
      <alignment/>
      <protection/>
    </xf>
    <xf numFmtId="0" fontId="20" fillId="30" borderId="0" xfId="21" applyFill="1">
      <alignment/>
      <protection/>
    </xf>
    <xf numFmtId="0" fontId="45" fillId="0" borderId="0" xfId="21" applyFont="1" applyFill="1">
      <alignment/>
      <protection/>
    </xf>
    <xf numFmtId="0" fontId="20" fillId="31" borderId="0" xfId="21" applyFill="1">
      <alignment/>
      <protection/>
    </xf>
    <xf numFmtId="0" fontId="46" fillId="0" borderId="0" xfId="21" applyFont="1" applyFill="1">
      <alignment/>
      <protection/>
    </xf>
    <xf numFmtId="0" fontId="20" fillId="32" borderId="0" xfId="21" applyFill="1">
      <alignment/>
      <protection/>
    </xf>
    <xf numFmtId="0" fontId="47" fillId="0" borderId="0" xfId="21" applyFont="1" applyFill="1">
      <alignment/>
      <protection/>
    </xf>
    <xf numFmtId="0" fontId="20" fillId="33" borderId="0" xfId="21" applyFill="1">
      <alignment/>
      <protection/>
    </xf>
    <xf numFmtId="0" fontId="48" fillId="0" borderId="0" xfId="21" applyFont="1" applyFill="1">
      <alignment/>
      <protection/>
    </xf>
    <xf numFmtId="0" fontId="20" fillId="34" borderId="0" xfId="21" applyFill="1">
      <alignment/>
      <protection/>
    </xf>
    <xf numFmtId="0" fontId="49" fillId="0" borderId="0" xfId="21" applyFont="1" applyFill="1">
      <alignment/>
      <protection/>
    </xf>
    <xf numFmtId="0" fontId="20" fillId="35" borderId="0" xfId="21" applyFill="1">
      <alignment/>
      <protection/>
    </xf>
    <xf numFmtId="0" fontId="50" fillId="0" borderId="0" xfId="21" applyFont="1" applyFill="1">
      <alignment/>
      <protection/>
    </xf>
    <xf numFmtId="0" fontId="20" fillId="36" borderId="0" xfId="21" applyFill="1">
      <alignment/>
      <protection/>
    </xf>
    <xf numFmtId="0" fontId="51" fillId="0" borderId="0" xfId="21" applyFont="1" applyFill="1">
      <alignment/>
      <protection/>
    </xf>
    <xf numFmtId="0" fontId="20" fillId="37" borderId="0" xfId="21" applyFill="1">
      <alignment/>
      <protection/>
    </xf>
    <xf numFmtId="0" fontId="52" fillId="0" borderId="0" xfId="21" applyFont="1" applyFill="1">
      <alignment/>
      <protection/>
    </xf>
    <xf numFmtId="0" fontId="20" fillId="38" borderId="0" xfId="21" applyFill="1">
      <alignment/>
      <protection/>
    </xf>
    <xf numFmtId="0" fontId="53" fillId="0" borderId="0" xfId="21" applyFont="1" applyFill="1">
      <alignment/>
      <protection/>
    </xf>
    <xf numFmtId="0" fontId="20" fillId="2" borderId="0" xfId="21" applyFill="1">
      <alignment/>
      <protection/>
    </xf>
    <xf numFmtId="0" fontId="54" fillId="0" borderId="0" xfId="21" applyFont="1" applyFill="1">
      <alignment/>
      <protection/>
    </xf>
    <xf numFmtId="0" fontId="20" fillId="39" borderId="0" xfId="21" applyFill="1">
      <alignment/>
      <protection/>
    </xf>
    <xf numFmtId="0" fontId="55" fillId="0" borderId="0" xfId="21" applyFont="1" applyFill="1">
      <alignment/>
      <protection/>
    </xf>
    <xf numFmtId="0" fontId="20" fillId="40" borderId="0" xfId="21" applyFill="1">
      <alignment/>
      <protection/>
    </xf>
    <xf numFmtId="0" fontId="56" fillId="0" borderId="0" xfId="21" applyFont="1" applyFill="1">
      <alignment/>
      <protection/>
    </xf>
    <xf numFmtId="0" fontId="20" fillId="41" borderId="0" xfId="21" applyFill="1">
      <alignment/>
      <protection/>
    </xf>
    <xf numFmtId="0" fontId="57" fillId="0" borderId="0" xfId="21" applyFont="1" applyFill="1">
      <alignment/>
      <protection/>
    </xf>
    <xf numFmtId="0" fontId="20" fillId="42" borderId="0" xfId="21" applyFill="1">
      <alignment/>
      <protection/>
    </xf>
    <xf numFmtId="0" fontId="58" fillId="0" borderId="0" xfId="21" applyFont="1" applyFill="1">
      <alignment/>
      <protection/>
    </xf>
    <xf numFmtId="0" fontId="20" fillId="6" borderId="0" xfId="21" applyFill="1">
      <alignment/>
      <protection/>
    </xf>
    <xf numFmtId="0" fontId="59" fillId="0" borderId="0" xfId="21" applyFont="1" applyFill="1">
      <alignment/>
      <protection/>
    </xf>
    <xf numFmtId="0" fontId="20" fillId="43" borderId="0" xfId="21" applyFill="1">
      <alignment/>
      <protection/>
    </xf>
    <xf numFmtId="0" fontId="60" fillId="0" borderId="0" xfId="21" applyFont="1" applyFill="1">
      <alignment/>
      <protection/>
    </xf>
    <xf numFmtId="0" fontId="20" fillId="44" borderId="0" xfId="21" applyFill="1">
      <alignment/>
      <protection/>
    </xf>
    <xf numFmtId="0" fontId="61" fillId="0" borderId="0" xfId="21" applyFont="1" applyFill="1">
      <alignment/>
      <protection/>
    </xf>
    <xf numFmtId="0" fontId="20" fillId="45" borderId="0" xfId="21" applyFill="1">
      <alignment/>
      <protection/>
    </xf>
    <xf numFmtId="0" fontId="62" fillId="0" borderId="0" xfId="21" applyFont="1" applyFill="1">
      <alignment/>
      <protection/>
    </xf>
    <xf numFmtId="0" fontId="20" fillId="46" borderId="0" xfId="21" applyFill="1">
      <alignment/>
      <protection/>
    </xf>
    <xf numFmtId="0" fontId="63" fillId="0" borderId="0" xfId="21" applyFont="1" applyFill="1">
      <alignment/>
      <protection/>
    </xf>
    <xf numFmtId="0" fontId="20" fillId="47" borderId="0" xfId="21" applyFill="1">
      <alignment/>
      <protection/>
    </xf>
    <xf numFmtId="0" fontId="64" fillId="0" borderId="0" xfId="21" applyFont="1" applyFill="1">
      <alignment/>
      <protection/>
    </xf>
    <xf numFmtId="0" fontId="20" fillId="48" borderId="0" xfId="21" applyFill="1">
      <alignment/>
      <protection/>
    </xf>
    <xf numFmtId="0" fontId="65" fillId="0" borderId="0" xfId="21" applyFont="1" applyFill="1">
      <alignment/>
      <protection/>
    </xf>
    <xf numFmtId="0" fontId="20" fillId="49" borderId="0" xfId="21" applyFill="1">
      <alignment/>
      <protection/>
    </xf>
    <xf numFmtId="0" fontId="66" fillId="0" borderId="0" xfId="21" applyFont="1" applyFill="1">
      <alignment/>
      <protection/>
    </xf>
    <xf numFmtId="0" fontId="20" fillId="4" borderId="0" xfId="21" applyFill="1">
      <alignment/>
      <protection/>
    </xf>
    <xf numFmtId="0" fontId="67" fillId="0" borderId="0" xfId="21" applyFont="1" applyFill="1">
      <alignment/>
      <protection/>
    </xf>
    <xf numFmtId="0" fontId="20" fillId="50" borderId="0" xfId="21" applyFill="1">
      <alignment/>
      <protection/>
    </xf>
    <xf numFmtId="0" fontId="68" fillId="0" borderId="0" xfId="21" applyFont="1" applyFill="1">
      <alignment/>
      <protection/>
    </xf>
    <xf numFmtId="0" fontId="20" fillId="51" borderId="0" xfId="21" applyFill="1">
      <alignment/>
      <protection/>
    </xf>
    <xf numFmtId="0" fontId="69" fillId="0" borderId="0" xfId="21" applyFont="1" applyFill="1">
      <alignment/>
      <protection/>
    </xf>
    <xf numFmtId="0" fontId="20" fillId="52" borderId="0" xfId="21" applyFill="1">
      <alignment/>
      <protection/>
    </xf>
    <xf numFmtId="0" fontId="70" fillId="0" borderId="0" xfId="21" applyFont="1" applyFill="1">
      <alignment/>
      <protection/>
    </xf>
    <xf numFmtId="0" fontId="20" fillId="53" borderId="0" xfId="21" applyFill="1">
      <alignment/>
      <protection/>
    </xf>
    <xf numFmtId="0" fontId="71" fillId="0" borderId="0" xfId="21" applyFont="1" applyFill="1">
      <alignment/>
      <protection/>
    </xf>
    <xf numFmtId="0" fontId="20" fillId="54" borderId="0" xfId="21" applyFill="1">
      <alignment/>
      <protection/>
    </xf>
    <xf numFmtId="0" fontId="72" fillId="0" borderId="0" xfId="21" applyFont="1" applyFill="1">
      <alignment/>
      <protection/>
    </xf>
    <xf numFmtId="0" fontId="20" fillId="55" borderId="0" xfId="21" applyFill="1">
      <alignment/>
      <protection/>
    </xf>
    <xf numFmtId="0" fontId="73" fillId="0" borderId="0" xfId="21" applyFont="1" applyFill="1">
      <alignment/>
      <protection/>
    </xf>
    <xf numFmtId="0" fontId="20" fillId="56" borderId="0" xfId="21" applyFill="1">
      <alignment/>
      <protection/>
    </xf>
    <xf numFmtId="0" fontId="74" fillId="0" borderId="0" xfId="21" applyFont="1" applyFill="1">
      <alignment/>
      <protection/>
    </xf>
    <xf numFmtId="0" fontId="20" fillId="57" borderId="0" xfId="21" applyFill="1">
      <alignment/>
      <protection/>
    </xf>
    <xf numFmtId="0" fontId="75" fillId="0" borderId="0" xfId="21" applyFont="1" applyFill="1">
      <alignment/>
      <protection/>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2" fontId="10" fillId="3" borderId="17" xfId="0" applyNumberFormat="1" applyFont="1" applyFill="1" applyBorder="1" applyAlignment="1">
      <alignment vertical="center"/>
    </xf>
    <xf numFmtId="0" fontId="10" fillId="5" borderId="18" xfId="0" applyFont="1" applyFill="1" applyBorder="1" applyAlignment="1">
      <alignment horizontal="center" vertical="center"/>
    </xf>
    <xf numFmtId="0" fontId="9" fillId="45" borderId="19" xfId="0" applyFont="1" applyFill="1" applyBorder="1" applyAlignment="1" applyProtection="1">
      <alignment vertical="center"/>
      <protection locked="0"/>
    </xf>
    <xf numFmtId="0" fontId="9" fillId="45" borderId="20" xfId="0" applyFont="1" applyFill="1" applyBorder="1" applyAlignment="1" applyProtection="1">
      <alignment vertical="center"/>
      <protection locked="0"/>
    </xf>
    <xf numFmtId="1" fontId="18" fillId="3" borderId="6" xfId="0" applyNumberFormat="1" applyFont="1" applyFill="1" applyBorder="1" applyAlignment="1" applyProtection="1">
      <alignment vertical="center"/>
      <protection/>
    </xf>
    <xf numFmtId="165" fontId="18" fillId="3" borderId="6" xfId="0" applyNumberFormat="1" applyFont="1" applyFill="1" applyBorder="1" applyAlignment="1" applyProtection="1">
      <alignment vertical="center"/>
      <protection/>
    </xf>
    <xf numFmtId="2" fontId="76" fillId="3" borderId="20" xfId="0" applyNumberFormat="1" applyFont="1" applyFill="1" applyBorder="1" applyAlignment="1" applyProtection="1">
      <alignment vertical="center"/>
      <protection/>
    </xf>
    <xf numFmtId="1" fontId="76" fillId="45" borderId="20" xfId="0" applyNumberFormat="1" applyFont="1" applyFill="1" applyBorder="1" applyAlignment="1" applyProtection="1">
      <alignment vertical="center"/>
      <protection/>
    </xf>
    <xf numFmtId="1" fontId="76" fillId="45" borderId="17" xfId="0" applyNumberFormat="1" applyFont="1" applyFill="1" applyBorder="1" applyAlignment="1" applyProtection="1">
      <alignment vertical="center"/>
      <protection/>
    </xf>
    <xf numFmtId="0" fontId="10" fillId="0" borderId="0" xfId="0" applyFont="1" applyFill="1" applyBorder="1" applyAlignment="1">
      <alignment horizontal="center" vertical="center"/>
    </xf>
    <xf numFmtId="165" fontId="17" fillId="0" borderId="0" xfId="0" applyNumberFormat="1" applyFont="1" applyFill="1" applyBorder="1" applyAlignment="1">
      <alignment horizontal="center" vertical="center"/>
    </xf>
    <xf numFmtId="0" fontId="0" fillId="0" borderId="0" xfId="0" applyAlignment="1">
      <alignment vertical="center"/>
    </xf>
    <xf numFmtId="0" fontId="0" fillId="0" borderId="20" xfId="0" applyBorder="1" applyAlignment="1">
      <alignment vertical="center"/>
    </xf>
    <xf numFmtId="0" fontId="76" fillId="3" borderId="15" xfId="0" applyFont="1" applyFill="1" applyBorder="1" applyAlignment="1" applyProtection="1">
      <alignment vertical="center"/>
      <protection/>
    </xf>
    <xf numFmtId="0" fontId="76" fillId="3" borderId="16" xfId="0" applyFont="1" applyFill="1" applyBorder="1" applyAlignment="1" applyProtection="1">
      <alignment vertical="center"/>
      <protection/>
    </xf>
    <xf numFmtId="2" fontId="17" fillId="3" borderId="1" xfId="0" applyNumberFormat="1" applyFont="1" applyFill="1" applyBorder="1" applyAlignment="1" applyProtection="1">
      <alignment horizontal="center" vertical="center"/>
      <protection/>
    </xf>
    <xf numFmtId="0" fontId="17" fillId="3" borderId="6" xfId="0" applyFont="1" applyFill="1" applyBorder="1" applyAlignment="1" applyProtection="1">
      <alignment horizontal="center" vertical="center"/>
      <protection/>
    </xf>
    <xf numFmtId="0" fontId="0" fillId="0" borderId="19" xfId="0" applyBorder="1" applyAlignment="1">
      <alignment vertical="center"/>
    </xf>
    <xf numFmtId="165" fontId="10" fillId="4" borderId="1" xfId="0" applyNumberFormat="1" applyFont="1" applyFill="1" applyBorder="1" applyAlignment="1" applyProtection="1">
      <alignment horizontal="center" vertical="center" wrapText="1"/>
      <protection/>
    </xf>
    <xf numFmtId="0" fontId="9" fillId="3" borderId="14" xfId="0" applyFont="1" applyFill="1" applyBorder="1" applyAlignment="1">
      <alignment vertical="center"/>
    </xf>
    <xf numFmtId="0" fontId="9" fillId="3" borderId="16" xfId="0" applyFont="1" applyFill="1" applyBorder="1" applyAlignment="1">
      <alignment vertical="center"/>
    </xf>
    <xf numFmtId="0" fontId="9" fillId="11" borderId="13" xfId="0" applyNumberFormat="1" applyFont="1" applyFill="1" applyBorder="1" applyAlignment="1" applyProtection="1">
      <alignment horizontal="left" vertical="center"/>
      <protection/>
    </xf>
    <xf numFmtId="0" fontId="9" fillId="58" borderId="1" xfId="0" applyNumberFormat="1" applyFont="1" applyFill="1" applyBorder="1" applyAlignment="1" applyProtection="1">
      <alignment horizontal="left" vertical="center"/>
      <protection/>
    </xf>
    <xf numFmtId="0" fontId="9" fillId="11" borderId="1" xfId="0" applyNumberFormat="1" applyFont="1" applyFill="1" applyBorder="1" applyAlignment="1" applyProtection="1">
      <alignment horizontal="left" vertical="center"/>
      <protection/>
    </xf>
    <xf numFmtId="190" fontId="9" fillId="11" borderId="1" xfId="0" applyNumberFormat="1" applyFont="1" applyFill="1" applyBorder="1" applyAlignment="1" applyProtection="1">
      <alignment horizontal="center" vertical="center"/>
      <protection/>
    </xf>
    <xf numFmtId="49" fontId="9" fillId="11" borderId="1" xfId="0" applyNumberFormat="1" applyFont="1" applyFill="1" applyBorder="1" applyAlignment="1" applyProtection="1">
      <alignment horizontal="center" vertical="center"/>
      <protection/>
    </xf>
    <xf numFmtId="0" fontId="9" fillId="11" borderId="0" xfId="0" applyNumberFormat="1" applyFont="1" applyFill="1" applyAlignment="1" applyProtection="1">
      <alignment vertical="center"/>
      <protection/>
    </xf>
    <xf numFmtId="0" fontId="9" fillId="11" borderId="0" xfId="0" applyNumberFormat="1" applyFont="1" applyFill="1" applyBorder="1" applyAlignment="1" applyProtection="1">
      <alignment vertical="center"/>
      <protection/>
    </xf>
    <xf numFmtId="49" fontId="9" fillId="11" borderId="0" xfId="0" applyNumberFormat="1" applyFont="1" applyFill="1" applyAlignment="1" applyProtection="1">
      <alignment vertical="center"/>
      <protection/>
    </xf>
    <xf numFmtId="0" fontId="9" fillId="3" borderId="0" xfId="0" applyFont="1" applyFill="1" applyBorder="1" applyAlignment="1" applyProtection="1">
      <alignment vertical="center"/>
      <protection/>
    </xf>
    <xf numFmtId="165" fontId="9" fillId="3" borderId="0" xfId="0" applyNumberFormat="1" applyFont="1" applyFill="1" applyBorder="1" applyAlignment="1" applyProtection="1">
      <alignment horizontal="center" vertical="center"/>
      <protection/>
    </xf>
    <xf numFmtId="165" fontId="9" fillId="4" borderId="21" xfId="0" applyNumberFormat="1" applyFont="1" applyFill="1" applyBorder="1" applyAlignment="1" applyProtection="1">
      <alignment horizontal="center" vertical="center" wrapText="1"/>
      <protection/>
    </xf>
    <xf numFmtId="165" fontId="10" fillId="4" borderId="21" xfId="0" applyNumberFormat="1" applyFont="1" applyFill="1" applyBorder="1" applyAlignment="1" applyProtection="1">
      <alignment horizontal="center" vertical="center" wrapText="1"/>
      <protection/>
    </xf>
    <xf numFmtId="165" fontId="11" fillId="4" borderId="21" xfId="0" applyNumberFormat="1" applyFont="1" applyFill="1" applyBorder="1" applyAlignment="1" applyProtection="1">
      <alignment horizontal="center" vertical="center"/>
      <protection/>
    </xf>
    <xf numFmtId="165" fontId="11" fillId="4" borderId="21" xfId="0" applyNumberFormat="1" applyFont="1" applyFill="1" applyBorder="1" applyAlignment="1" applyProtection="1">
      <alignment horizontal="center" vertical="center" wrapText="1"/>
      <protection/>
    </xf>
    <xf numFmtId="49" fontId="9" fillId="11" borderId="1" xfId="0" applyNumberFormat="1" applyFont="1" applyFill="1" applyBorder="1" applyAlignment="1" applyProtection="1">
      <alignment horizontal="center" vertical="center"/>
      <protection locked="0"/>
    </xf>
    <xf numFmtId="0" fontId="9" fillId="11" borderId="1" xfId="0" applyNumberFormat="1" applyFont="1" applyFill="1" applyBorder="1" applyAlignment="1" applyProtection="1">
      <alignment horizontal="center" vertical="center"/>
      <protection/>
    </xf>
    <xf numFmtId="0" fontId="9" fillId="11" borderId="0" xfId="0" applyNumberFormat="1" applyFont="1" applyFill="1" applyAlignment="1" applyProtection="1">
      <alignment horizontal="center" vertical="center"/>
      <protection/>
    </xf>
    <xf numFmtId="1" fontId="9" fillId="11" borderId="1" xfId="0" applyNumberFormat="1" applyFont="1" applyFill="1" applyBorder="1" applyAlignment="1" applyProtection="1">
      <alignment vertical="center"/>
      <protection locked="0"/>
    </xf>
    <xf numFmtId="0" fontId="9" fillId="11" borderId="0" xfId="0" applyNumberFormat="1" applyFont="1" applyFill="1" applyBorder="1" applyAlignment="1" applyProtection="1">
      <alignment vertical="center"/>
      <protection/>
    </xf>
    <xf numFmtId="0" fontId="9" fillId="11" borderId="0" xfId="0" applyNumberFormat="1" applyFont="1" applyFill="1" applyAlignment="1" applyProtection="1">
      <alignment vertical="center"/>
      <protection/>
    </xf>
    <xf numFmtId="165" fontId="17" fillId="11" borderId="1" xfId="0" applyNumberFormat="1" applyFont="1" applyFill="1" applyBorder="1" applyAlignment="1" applyProtection="1">
      <alignment horizontal="center" vertical="center"/>
      <protection/>
    </xf>
    <xf numFmtId="165" fontId="18" fillId="11" borderId="1" xfId="0" applyNumberFormat="1" applyFont="1" applyFill="1" applyBorder="1" applyAlignment="1" applyProtection="1">
      <alignment horizontal="center" vertical="center"/>
      <protection/>
    </xf>
    <xf numFmtId="165" fontId="13" fillId="11" borderId="1" xfId="0" applyNumberFormat="1" applyFont="1" applyFill="1" applyBorder="1" applyAlignment="1" applyProtection="1">
      <alignment horizontal="center" vertical="center"/>
      <protection/>
    </xf>
    <xf numFmtId="0" fontId="9" fillId="11" borderId="1" xfId="0" applyFont="1" applyFill="1" applyBorder="1" applyAlignment="1" applyProtection="1">
      <alignment horizontal="center" vertical="center"/>
      <protection/>
    </xf>
    <xf numFmtId="0" fontId="17" fillId="11" borderId="1" xfId="0" applyFont="1" applyFill="1" applyBorder="1" applyAlignment="1" applyProtection="1">
      <alignment horizontal="center" vertical="center"/>
      <protection/>
    </xf>
    <xf numFmtId="165" fontId="9" fillId="11" borderId="1" xfId="0" applyNumberFormat="1" applyFont="1" applyFill="1" applyBorder="1" applyAlignment="1" applyProtection="1">
      <alignment horizontal="center" vertical="center"/>
      <protection/>
    </xf>
    <xf numFmtId="165" fontId="12" fillId="11" borderId="1" xfId="0" applyNumberFormat="1" applyFont="1" applyFill="1" applyBorder="1" applyAlignment="1" applyProtection="1">
      <alignment horizontal="center" vertical="center"/>
      <protection/>
    </xf>
    <xf numFmtId="2" fontId="9" fillId="11" borderId="1" xfId="0" applyNumberFormat="1" applyFont="1" applyFill="1" applyBorder="1" applyAlignment="1" applyProtection="1">
      <alignment horizontal="center" vertical="center" wrapText="1"/>
      <protection/>
    </xf>
    <xf numFmtId="165" fontId="9" fillId="11" borderId="1" xfId="0" applyNumberFormat="1" applyFont="1" applyFill="1" applyBorder="1" applyAlignment="1" applyProtection="1">
      <alignment horizontal="center" vertical="center"/>
      <protection/>
    </xf>
    <xf numFmtId="1" fontId="12" fillId="3" borderId="6" xfId="0" applyNumberFormat="1" applyFont="1" applyFill="1" applyBorder="1" applyAlignment="1" applyProtection="1">
      <alignment vertical="center"/>
      <protection/>
    </xf>
    <xf numFmtId="165" fontId="13" fillId="11" borderId="0" xfId="0" applyNumberFormat="1" applyFont="1" applyFill="1" applyAlignment="1" applyProtection="1">
      <alignment horizontal="center" vertical="center"/>
      <protection/>
    </xf>
    <xf numFmtId="165" fontId="9" fillId="11" borderId="0" xfId="0" applyNumberFormat="1" applyFont="1" applyFill="1" applyAlignment="1" applyProtection="1">
      <alignment horizontal="center" vertical="center"/>
      <protection/>
    </xf>
    <xf numFmtId="2" fontId="12" fillId="11" borderId="1" xfId="0" applyNumberFormat="1" applyFont="1" applyFill="1" applyBorder="1" applyAlignment="1" applyProtection="1">
      <alignment horizontal="center" vertical="center" wrapText="1"/>
      <protection/>
    </xf>
    <xf numFmtId="2" fontId="9" fillId="11" borderId="1" xfId="0" applyNumberFormat="1" applyFont="1" applyFill="1" applyBorder="1" applyAlignment="1" applyProtection="1">
      <alignment horizontal="center" vertical="center" wrapText="1"/>
      <protection/>
    </xf>
    <xf numFmtId="2" fontId="9" fillId="11" borderId="0" xfId="0" applyNumberFormat="1" applyFont="1" applyFill="1" applyAlignment="1" applyProtection="1">
      <alignment horizontal="center" vertical="center" wrapText="1"/>
      <protection/>
    </xf>
    <xf numFmtId="2" fontId="76" fillId="45" borderId="20" xfId="0" applyNumberFormat="1" applyFont="1" applyFill="1" applyBorder="1" applyAlignment="1" applyProtection="1">
      <alignment vertical="center"/>
      <protection/>
    </xf>
    <xf numFmtId="0" fontId="76" fillId="3" borderId="14" xfId="0" applyFont="1" applyFill="1" applyBorder="1" applyAlignment="1" applyProtection="1">
      <alignment vertical="center"/>
      <protection/>
    </xf>
    <xf numFmtId="2" fontId="76" fillId="45" borderId="19" xfId="0" applyNumberFormat="1" applyFont="1" applyFill="1" applyBorder="1" applyAlignment="1" applyProtection="1">
      <alignment vertical="center"/>
      <protection/>
    </xf>
    <xf numFmtId="0" fontId="17" fillId="11" borderId="1" xfId="0" applyNumberFormat="1" applyFont="1" applyFill="1" applyBorder="1" applyAlignment="1" applyProtection="1">
      <alignment horizontal="left" vertical="center"/>
      <protection/>
    </xf>
    <xf numFmtId="190" fontId="17" fillId="11" borderId="1" xfId="0" applyNumberFormat="1" applyFont="1" applyFill="1" applyBorder="1" applyAlignment="1" applyProtection="1">
      <alignment horizontal="center" vertical="center"/>
      <protection/>
    </xf>
    <xf numFmtId="49" fontId="17" fillId="11" borderId="1" xfId="0" applyNumberFormat="1" applyFont="1" applyFill="1" applyBorder="1" applyAlignment="1" applyProtection="1">
      <alignment horizontal="center" vertical="center"/>
      <protection/>
    </xf>
    <xf numFmtId="49" fontId="17" fillId="11" borderId="1" xfId="0" applyNumberFormat="1" applyFont="1" applyFill="1" applyBorder="1" applyAlignment="1" applyProtection="1">
      <alignment horizontal="center" vertical="center"/>
      <protection locked="0"/>
    </xf>
    <xf numFmtId="0" fontId="17" fillId="11" borderId="1" xfId="0" applyNumberFormat="1" applyFont="1" applyFill="1" applyBorder="1" applyAlignment="1" applyProtection="1">
      <alignment horizontal="center" vertical="center"/>
      <protection/>
    </xf>
    <xf numFmtId="1" fontId="17" fillId="11" borderId="1" xfId="0" applyNumberFormat="1" applyFont="1" applyFill="1" applyBorder="1" applyAlignment="1" applyProtection="1">
      <alignment vertical="center"/>
      <protection locked="0"/>
    </xf>
    <xf numFmtId="1" fontId="18" fillId="11" borderId="1" xfId="0" applyNumberFormat="1" applyFont="1" applyFill="1" applyBorder="1" applyAlignment="1" applyProtection="1">
      <alignment vertical="center"/>
      <protection locked="0"/>
    </xf>
    <xf numFmtId="165" fontId="17" fillId="11" borderId="1" xfId="0" applyNumberFormat="1" applyFont="1" applyFill="1" applyBorder="1" applyAlignment="1" applyProtection="1">
      <alignment horizontal="center" vertical="center"/>
      <protection/>
    </xf>
    <xf numFmtId="2" fontId="17" fillId="11" borderId="1" xfId="0" applyNumberFormat="1" applyFont="1" applyFill="1" applyBorder="1" applyAlignment="1" applyProtection="1">
      <alignment horizontal="center" vertical="center" wrapText="1"/>
      <protection/>
    </xf>
    <xf numFmtId="2" fontId="13" fillId="0" borderId="0" xfId="0" applyNumberFormat="1" applyFont="1" applyFill="1" applyAlignment="1" applyProtection="1">
      <alignment horizontal="center" vertical="center"/>
      <protection/>
    </xf>
    <xf numFmtId="0" fontId="9" fillId="3" borderId="22" xfId="0" applyFont="1" applyFill="1" applyBorder="1" applyAlignment="1">
      <alignment horizontal="center" vertical="center"/>
    </xf>
    <xf numFmtId="0" fontId="17" fillId="3" borderId="23" xfId="0" applyFont="1" applyFill="1" applyBorder="1" applyAlignment="1" applyProtection="1">
      <alignment horizontal="center" vertical="center"/>
      <protection/>
    </xf>
    <xf numFmtId="0" fontId="0" fillId="0" borderId="24" xfId="0" applyBorder="1" applyAlignment="1">
      <alignment vertical="center"/>
    </xf>
    <xf numFmtId="0" fontId="10" fillId="36" borderId="25" xfId="0" applyFont="1" applyFill="1" applyBorder="1" applyAlignment="1" applyProtection="1">
      <alignment horizontal="center" vertical="center"/>
      <protection/>
    </xf>
    <xf numFmtId="1" fontId="79" fillId="36" borderId="25" xfId="0" applyNumberFormat="1" applyFont="1" applyFill="1" applyBorder="1" applyAlignment="1" applyProtection="1">
      <alignment horizontal="center" vertical="center"/>
      <protection/>
    </xf>
    <xf numFmtId="165" fontId="10" fillId="36" borderId="25" xfId="0" applyNumberFormat="1" applyFont="1" applyFill="1" applyBorder="1" applyAlignment="1" applyProtection="1">
      <alignment horizontal="center" vertical="center"/>
      <protection/>
    </xf>
    <xf numFmtId="0" fontId="80" fillId="3" borderId="26" xfId="0" applyFont="1" applyFill="1" applyBorder="1" applyAlignment="1" applyProtection="1">
      <alignment horizontal="left" vertical="center"/>
      <protection/>
    </xf>
    <xf numFmtId="0" fontId="10" fillId="3" borderId="25" xfId="0" applyFont="1" applyFill="1" applyBorder="1" applyAlignment="1" applyProtection="1">
      <alignment horizontal="center" vertical="center"/>
      <protection/>
    </xf>
    <xf numFmtId="1" fontId="79" fillId="3" borderId="25" xfId="0" applyNumberFormat="1" applyFont="1" applyFill="1" applyBorder="1" applyAlignment="1" applyProtection="1">
      <alignment horizontal="center" vertical="center"/>
      <protection/>
    </xf>
    <xf numFmtId="165" fontId="10" fillId="3" borderId="25" xfId="0" applyNumberFormat="1" applyFont="1" applyFill="1" applyBorder="1" applyAlignment="1" applyProtection="1">
      <alignment horizontal="center" vertical="center"/>
      <protection/>
    </xf>
    <xf numFmtId="0" fontId="77" fillId="3" borderId="27" xfId="0" applyFont="1" applyFill="1" applyBorder="1" applyAlignment="1" applyProtection="1">
      <alignment horizontal="left" vertical="center" indent="2"/>
      <protection/>
    </xf>
    <xf numFmtId="0" fontId="9" fillId="3" borderId="28" xfId="0" applyFont="1" applyFill="1" applyBorder="1" applyAlignment="1" applyProtection="1">
      <alignment horizontal="center" vertical="center"/>
      <protection/>
    </xf>
    <xf numFmtId="1" fontId="12" fillId="3" borderId="28" xfId="0" applyNumberFormat="1" applyFont="1" applyFill="1" applyBorder="1" applyAlignment="1" applyProtection="1">
      <alignment horizontal="center" vertical="center"/>
      <protection/>
    </xf>
    <xf numFmtId="165" fontId="9" fillId="3" borderId="28" xfId="0" applyNumberFormat="1" applyFont="1" applyFill="1" applyBorder="1" applyAlignment="1" applyProtection="1">
      <alignment horizontal="center" vertical="center"/>
      <protection/>
    </xf>
    <xf numFmtId="0" fontId="77" fillId="3" borderId="29" xfId="0" applyFont="1" applyFill="1" applyBorder="1" applyAlignment="1" applyProtection="1">
      <alignment horizontal="left" vertical="center" indent="2"/>
      <protection/>
    </xf>
    <xf numFmtId="0" fontId="9" fillId="3" borderId="30" xfId="0" applyFont="1" applyFill="1" applyBorder="1" applyAlignment="1" applyProtection="1">
      <alignment horizontal="center" vertical="center"/>
      <protection/>
    </xf>
    <xf numFmtId="1" fontId="12" fillId="3" borderId="30" xfId="0" applyNumberFormat="1" applyFont="1" applyFill="1" applyBorder="1" applyAlignment="1" applyProtection="1">
      <alignment horizontal="center" vertical="center"/>
      <protection/>
    </xf>
    <xf numFmtId="165" fontId="9" fillId="3" borderId="30" xfId="0" applyNumberFormat="1" applyFont="1" applyFill="1" applyBorder="1" applyAlignment="1" applyProtection="1">
      <alignment horizontal="center" vertical="center"/>
      <protection/>
    </xf>
    <xf numFmtId="0" fontId="77" fillId="3" borderId="31" xfId="0" applyFont="1" applyFill="1" applyBorder="1" applyAlignment="1" applyProtection="1">
      <alignment horizontal="left" vertical="center" indent="2"/>
      <protection/>
    </xf>
    <xf numFmtId="0" fontId="9" fillId="3" borderId="32" xfId="0" applyFont="1" applyFill="1" applyBorder="1" applyAlignment="1" applyProtection="1">
      <alignment horizontal="center" vertical="center"/>
      <protection/>
    </xf>
    <xf numFmtId="1" fontId="12" fillId="3" borderId="32" xfId="0" applyNumberFormat="1" applyFont="1" applyFill="1" applyBorder="1" applyAlignment="1" applyProtection="1">
      <alignment horizontal="center" vertical="center"/>
      <protection/>
    </xf>
    <xf numFmtId="165" fontId="9" fillId="3" borderId="32" xfId="0" applyNumberFormat="1" applyFont="1" applyFill="1" applyBorder="1" applyAlignment="1" applyProtection="1">
      <alignment horizontal="center" vertical="center"/>
      <protection/>
    </xf>
    <xf numFmtId="0" fontId="11" fillId="3" borderId="26" xfId="0" applyFont="1" applyFill="1" applyBorder="1" applyAlignment="1" applyProtection="1">
      <alignment horizontal="left" vertical="center"/>
      <protection/>
    </xf>
    <xf numFmtId="0" fontId="11" fillId="3" borderId="33" xfId="0" applyFont="1" applyFill="1" applyBorder="1" applyAlignment="1" applyProtection="1">
      <alignment horizontal="left" vertical="center"/>
      <protection/>
    </xf>
    <xf numFmtId="0" fontId="10" fillId="3" borderId="34" xfId="0" applyFont="1" applyFill="1" applyBorder="1" applyAlignment="1" applyProtection="1">
      <alignment horizontal="center" vertical="center"/>
      <protection/>
    </xf>
    <xf numFmtId="1" fontId="79" fillId="3" borderId="34" xfId="0" applyNumberFormat="1" applyFont="1" applyFill="1" applyBorder="1" applyAlignment="1" applyProtection="1">
      <alignment horizontal="center" vertical="center"/>
      <protection/>
    </xf>
    <xf numFmtId="165" fontId="10" fillId="3" borderId="34" xfId="0" applyNumberFormat="1" applyFont="1" applyFill="1" applyBorder="1" applyAlignment="1" applyProtection="1">
      <alignment horizontal="center" vertical="center"/>
      <protection/>
    </xf>
    <xf numFmtId="0" fontId="80" fillId="3" borderId="33" xfId="0" applyFont="1" applyFill="1" applyBorder="1" applyAlignment="1" applyProtection="1">
      <alignment horizontal="left" vertical="center"/>
      <protection/>
    </xf>
    <xf numFmtId="0" fontId="10" fillId="3" borderId="30" xfId="0" applyFont="1" applyFill="1" applyBorder="1" applyAlignment="1" applyProtection="1">
      <alignment horizontal="center" vertical="center"/>
      <protection/>
    </xf>
    <xf numFmtId="0" fontId="10" fillId="3" borderId="28" xfId="0" applyFont="1" applyFill="1" applyBorder="1" applyAlignment="1" applyProtection="1">
      <alignment horizontal="center" vertical="center"/>
      <protection/>
    </xf>
    <xf numFmtId="0" fontId="10" fillId="3" borderId="32" xfId="0" applyFont="1" applyFill="1" applyBorder="1" applyAlignment="1" applyProtection="1">
      <alignment horizontal="center" vertical="center"/>
      <protection/>
    </xf>
    <xf numFmtId="0" fontId="80" fillId="3" borderId="35" xfId="0" applyFont="1" applyFill="1" applyBorder="1" applyAlignment="1" applyProtection="1">
      <alignment horizontal="left" vertical="center"/>
      <protection/>
    </xf>
    <xf numFmtId="0" fontId="10" fillId="3" borderId="35" xfId="0" applyFont="1" applyFill="1" applyBorder="1" applyAlignment="1" applyProtection="1">
      <alignment horizontal="center" vertical="center"/>
      <protection/>
    </xf>
    <xf numFmtId="1" fontId="79" fillId="3" borderId="35" xfId="0" applyNumberFormat="1" applyFont="1" applyFill="1" applyBorder="1" applyAlignment="1" applyProtection="1">
      <alignment horizontal="center" vertical="center"/>
      <protection/>
    </xf>
    <xf numFmtId="165" fontId="10" fillId="3" borderId="26" xfId="0" applyNumberFormat="1" applyFont="1" applyFill="1" applyBorder="1" applyAlignment="1" applyProtection="1">
      <alignment horizontal="center" vertical="center"/>
      <protection/>
    </xf>
    <xf numFmtId="0" fontId="77" fillId="3" borderId="36" xfId="0" applyFont="1" applyFill="1" applyBorder="1" applyAlignment="1" applyProtection="1">
      <alignment horizontal="left" vertical="center" indent="2"/>
      <protection/>
    </xf>
    <xf numFmtId="0" fontId="9" fillId="3" borderId="36" xfId="0" applyFont="1" applyFill="1" applyBorder="1" applyAlignment="1" applyProtection="1">
      <alignment horizontal="center" vertical="center"/>
      <protection/>
    </xf>
    <xf numFmtId="1" fontId="12" fillId="3" borderId="36" xfId="0" applyNumberFormat="1" applyFont="1" applyFill="1" applyBorder="1" applyAlignment="1" applyProtection="1">
      <alignment horizontal="center" vertical="center"/>
      <protection/>
    </xf>
    <xf numFmtId="165" fontId="9" fillId="3" borderId="29" xfId="0" applyNumberFormat="1" applyFont="1" applyFill="1" applyBorder="1" applyAlignment="1" applyProtection="1">
      <alignment horizontal="center" vertical="center"/>
      <protection/>
    </xf>
    <xf numFmtId="0" fontId="77" fillId="3" borderId="37" xfId="0" applyFont="1" applyFill="1" applyBorder="1" applyAlignment="1" applyProtection="1">
      <alignment horizontal="left" vertical="center" indent="2"/>
      <protection/>
    </xf>
    <xf numFmtId="0" fontId="9" fillId="3" borderId="37" xfId="0" applyFont="1" applyFill="1" applyBorder="1" applyAlignment="1" applyProtection="1">
      <alignment horizontal="center" vertical="center"/>
      <protection/>
    </xf>
    <xf numFmtId="1" fontId="12" fillId="3" borderId="37" xfId="0" applyNumberFormat="1" applyFont="1" applyFill="1" applyBorder="1" applyAlignment="1" applyProtection="1">
      <alignment horizontal="center" vertical="center"/>
      <protection/>
    </xf>
    <xf numFmtId="165" fontId="9" fillId="3" borderId="27" xfId="0" applyNumberFormat="1" applyFont="1" applyFill="1" applyBorder="1" applyAlignment="1" applyProtection="1">
      <alignment horizontal="center" vertical="center"/>
      <protection/>
    </xf>
    <xf numFmtId="0" fontId="77" fillId="36" borderId="27" xfId="0" applyFont="1" applyFill="1" applyBorder="1" applyAlignment="1" applyProtection="1">
      <alignment horizontal="left" vertical="center" indent="2"/>
      <protection/>
    </xf>
    <xf numFmtId="0" fontId="9" fillId="36" borderId="28" xfId="0" applyFont="1" applyFill="1" applyBorder="1" applyAlignment="1" applyProtection="1">
      <alignment horizontal="center" vertical="center"/>
      <protection/>
    </xf>
    <xf numFmtId="1" fontId="12" fillId="36" borderId="28" xfId="0" applyNumberFormat="1" applyFont="1" applyFill="1" applyBorder="1" applyAlignment="1" applyProtection="1">
      <alignment horizontal="center" vertical="center"/>
      <protection/>
    </xf>
    <xf numFmtId="165" fontId="9" fillId="36" borderId="28" xfId="0" applyNumberFormat="1" applyFont="1" applyFill="1" applyBorder="1" applyAlignment="1" applyProtection="1">
      <alignment horizontal="center" vertical="center"/>
      <protection/>
    </xf>
    <xf numFmtId="0" fontId="11" fillId="36" borderId="26" xfId="0" applyFont="1" applyFill="1" applyBorder="1" applyAlignment="1" applyProtection="1">
      <alignment horizontal="left" vertical="center"/>
      <protection/>
    </xf>
    <xf numFmtId="0" fontId="77" fillId="36" borderId="29" xfId="0" applyFont="1" applyFill="1" applyBorder="1" applyAlignment="1" applyProtection="1">
      <alignment horizontal="left" vertical="center" indent="2"/>
      <protection/>
    </xf>
    <xf numFmtId="0" fontId="9" fillId="36" borderId="30" xfId="0" applyFont="1" applyFill="1" applyBorder="1" applyAlignment="1" applyProtection="1">
      <alignment horizontal="center" vertical="center"/>
      <protection/>
    </xf>
    <xf numFmtId="1" fontId="12" fillId="36" borderId="30" xfId="0" applyNumberFormat="1" applyFont="1" applyFill="1" applyBorder="1" applyAlignment="1" applyProtection="1">
      <alignment horizontal="center" vertical="center"/>
      <protection/>
    </xf>
    <xf numFmtId="165" fontId="9" fillId="36" borderId="30" xfId="0" applyNumberFormat="1" applyFont="1" applyFill="1" applyBorder="1" applyAlignment="1" applyProtection="1">
      <alignment horizontal="center" vertical="center"/>
      <protection/>
    </xf>
    <xf numFmtId="2" fontId="9" fillId="11" borderId="1" xfId="0" applyNumberFormat="1" applyFont="1" applyFill="1" applyBorder="1" applyAlignment="1" applyProtection="1">
      <alignment horizontal="center" vertical="center"/>
      <protection/>
    </xf>
    <xf numFmtId="2" fontId="13" fillId="11" borderId="1" xfId="0" applyNumberFormat="1" applyFont="1" applyFill="1" applyBorder="1" applyAlignment="1" applyProtection="1">
      <alignment horizontal="center" vertical="center"/>
      <protection/>
    </xf>
    <xf numFmtId="2" fontId="17" fillId="11" borderId="1" xfId="0" applyNumberFormat="1" applyFont="1" applyFill="1" applyBorder="1" applyAlignment="1" applyProtection="1">
      <alignment horizontal="center" vertical="center"/>
      <protection/>
    </xf>
    <xf numFmtId="2" fontId="12" fillId="11" borderId="1" xfId="0" applyNumberFormat="1" applyFont="1" applyFill="1" applyBorder="1" applyAlignment="1" applyProtection="1">
      <alignment horizontal="center" vertical="center"/>
      <protection/>
    </xf>
    <xf numFmtId="2" fontId="17" fillId="11" borderId="1" xfId="0" applyNumberFormat="1" applyFont="1" applyFill="1" applyBorder="1" applyAlignment="1" applyProtection="1">
      <alignment horizontal="center" vertical="center"/>
      <protection/>
    </xf>
    <xf numFmtId="2" fontId="9" fillId="11" borderId="1" xfId="0" applyNumberFormat="1" applyFont="1" applyFill="1" applyBorder="1" applyAlignment="1" applyProtection="1">
      <alignment horizontal="center" vertical="center"/>
      <protection/>
    </xf>
    <xf numFmtId="2" fontId="82" fillId="11" borderId="1" xfId="0" applyNumberFormat="1" applyFont="1" applyFill="1" applyBorder="1" applyAlignment="1" applyProtection="1">
      <alignment horizontal="center" vertical="center"/>
      <protection/>
    </xf>
    <xf numFmtId="2" fontId="18" fillId="11" borderId="1" xfId="0" applyNumberFormat="1" applyFont="1" applyFill="1" applyBorder="1" applyAlignment="1" applyProtection="1">
      <alignment horizontal="center" vertical="center"/>
      <protection/>
    </xf>
    <xf numFmtId="2" fontId="13" fillId="11" borderId="0" xfId="0" applyNumberFormat="1" applyFont="1" applyFill="1" applyAlignment="1" applyProtection="1">
      <alignment horizontal="center" vertical="center"/>
      <protection/>
    </xf>
    <xf numFmtId="0" fontId="17" fillId="51" borderId="1" xfId="0" applyNumberFormat="1" applyFont="1" applyFill="1" applyBorder="1" applyAlignment="1" applyProtection="1">
      <alignment horizontal="left" vertical="center"/>
      <protection/>
    </xf>
    <xf numFmtId="190" fontId="17" fillId="51" borderId="1" xfId="0" applyNumberFormat="1" applyFont="1" applyFill="1" applyBorder="1" applyAlignment="1" applyProtection="1">
      <alignment horizontal="center" vertical="center"/>
      <protection/>
    </xf>
    <xf numFmtId="49" fontId="17" fillId="51" borderId="1" xfId="0" applyNumberFormat="1" applyFont="1" applyFill="1" applyBorder="1" applyAlignment="1" applyProtection="1">
      <alignment horizontal="center" vertical="center"/>
      <protection/>
    </xf>
    <xf numFmtId="49" fontId="17" fillId="51" borderId="1" xfId="0" applyNumberFormat="1" applyFont="1" applyFill="1" applyBorder="1" applyAlignment="1" applyProtection="1">
      <alignment horizontal="center" vertical="center"/>
      <protection locked="0"/>
    </xf>
    <xf numFmtId="0" fontId="17" fillId="51" borderId="1" xfId="0" applyNumberFormat="1" applyFont="1" applyFill="1" applyBorder="1" applyAlignment="1" applyProtection="1">
      <alignment horizontal="center" vertical="center"/>
      <protection/>
    </xf>
    <xf numFmtId="1" fontId="17" fillId="51" borderId="1" xfId="0" applyNumberFormat="1" applyFont="1" applyFill="1" applyBorder="1" applyAlignment="1" applyProtection="1">
      <alignment vertical="center"/>
      <protection locked="0"/>
    </xf>
    <xf numFmtId="165" fontId="17" fillId="51" borderId="1" xfId="0" applyNumberFormat="1" applyFont="1" applyFill="1" applyBorder="1" applyAlignment="1" applyProtection="1">
      <alignment horizontal="center" vertical="center"/>
      <protection/>
    </xf>
    <xf numFmtId="2" fontId="17" fillId="51" borderId="1" xfId="0" applyNumberFormat="1" applyFont="1" applyFill="1" applyBorder="1" applyAlignment="1" applyProtection="1">
      <alignment horizontal="center" vertical="center" wrapText="1"/>
      <protection/>
    </xf>
    <xf numFmtId="2" fontId="13" fillId="51" borderId="1" xfId="0" applyNumberFormat="1" applyFont="1" applyFill="1" applyBorder="1" applyAlignment="1" applyProtection="1">
      <alignment horizontal="center" vertical="center"/>
      <protection/>
    </xf>
    <xf numFmtId="0" fontId="81" fillId="51" borderId="13" xfId="0" applyNumberFormat="1" applyFont="1" applyFill="1" applyBorder="1" applyAlignment="1" applyProtection="1">
      <alignment horizontal="left" vertical="center"/>
      <protection/>
    </xf>
    <xf numFmtId="0" fontId="81" fillId="59" borderId="1" xfId="0" applyNumberFormat="1" applyFont="1" applyFill="1" applyBorder="1" applyAlignment="1" applyProtection="1">
      <alignment horizontal="left" vertical="center"/>
      <protection/>
    </xf>
    <xf numFmtId="0" fontId="78" fillId="3" borderId="38" xfId="0" applyFont="1" applyFill="1" applyBorder="1" applyAlignment="1" applyProtection="1">
      <alignment horizontal="center" vertical="center" textRotation="70"/>
      <protection/>
    </xf>
    <xf numFmtId="0" fontId="78" fillId="3" borderId="39" xfId="0" applyFont="1" applyFill="1" applyBorder="1" applyAlignment="1" applyProtection="1">
      <alignment horizontal="center" vertical="center" textRotation="70"/>
      <protection/>
    </xf>
    <xf numFmtId="165" fontId="10" fillId="36" borderId="40" xfId="0" applyNumberFormat="1" applyFont="1" applyFill="1" applyBorder="1" applyAlignment="1" applyProtection="1">
      <alignment horizontal="center" vertical="center"/>
      <protection/>
    </xf>
    <xf numFmtId="165" fontId="10" fillId="36" borderId="41" xfId="0" applyNumberFormat="1" applyFont="1" applyFill="1" applyBorder="1" applyAlignment="1" applyProtection="1">
      <alignment horizontal="center" vertical="center"/>
      <protection/>
    </xf>
    <xf numFmtId="165" fontId="10" fillId="36" borderId="42" xfId="0" applyNumberFormat="1" applyFont="1" applyFill="1" applyBorder="1" applyAlignment="1" applyProtection="1">
      <alignment horizontal="center" vertical="center"/>
      <protection/>
    </xf>
    <xf numFmtId="1" fontId="17" fillId="11" borderId="1" xfId="0" applyNumberFormat="1" applyFont="1" applyFill="1" applyBorder="1" applyAlignment="1" applyProtection="1">
      <alignment vertical="center"/>
      <protection locked="0"/>
    </xf>
    <xf numFmtId="0" fontId="17" fillId="11" borderId="6" xfId="0" applyNumberFormat="1" applyFont="1" applyFill="1" applyBorder="1" applyAlignment="1" applyProtection="1">
      <alignment horizontal="center" vertical="center"/>
      <protection/>
    </xf>
    <xf numFmtId="0" fontId="13" fillId="0" borderId="0" xfId="0" applyNumberFormat="1" applyFont="1" applyFill="1" applyAlignment="1" applyProtection="1">
      <alignment vertical="center"/>
      <protection/>
    </xf>
    <xf numFmtId="0" fontId="9" fillId="0" borderId="0" xfId="0" applyNumberFormat="1" applyFont="1" applyFill="1" applyAlignment="1" applyProtection="1">
      <alignment vertical="center"/>
      <protection/>
    </xf>
    <xf numFmtId="165" fontId="9" fillId="0" borderId="0" xfId="0" applyNumberFormat="1" applyFont="1" applyFill="1" applyAlignment="1" applyProtection="1">
      <alignment vertical="center"/>
      <protection/>
    </xf>
    <xf numFmtId="165" fontId="13" fillId="0" borderId="0" xfId="0" applyNumberFormat="1" applyFont="1" applyFill="1" applyAlignment="1" applyProtection="1">
      <alignment vertical="center"/>
      <protection/>
    </xf>
    <xf numFmtId="0" fontId="13" fillId="6" borderId="43" xfId="0" applyNumberFormat="1" applyFont="1" applyFill="1" applyBorder="1" applyAlignment="1" applyProtection="1">
      <alignment vertical="center"/>
      <protection/>
    </xf>
    <xf numFmtId="0" fontId="13" fillId="6" borderId="1" xfId="0" applyNumberFormat="1" applyFont="1" applyFill="1" applyBorder="1" applyAlignment="1" applyProtection="1">
      <alignment vertical="center"/>
      <protection/>
    </xf>
    <xf numFmtId="0" fontId="16" fillId="4" borderId="44" xfId="0" applyFont="1" applyFill="1" applyBorder="1" applyAlignment="1" applyProtection="1">
      <alignment horizontal="right" vertical="center"/>
      <protection/>
    </xf>
    <xf numFmtId="1" fontId="16" fillId="4" borderId="44" xfId="0" applyNumberFormat="1" applyFont="1" applyFill="1" applyBorder="1" applyAlignment="1" applyProtection="1">
      <alignment horizontal="left" vertical="center"/>
      <protection/>
    </xf>
    <xf numFmtId="1" fontId="16" fillId="4" borderId="45" xfId="0" applyNumberFormat="1" applyFont="1" applyFill="1" applyBorder="1" applyAlignment="1" applyProtection="1">
      <alignment horizontal="left" vertical="center"/>
      <protection/>
    </xf>
    <xf numFmtId="0" fontId="13" fillId="4" borderId="0" xfId="0" applyNumberFormat="1" applyFont="1" applyFill="1" applyBorder="1" applyAlignment="1" applyProtection="1">
      <alignment vertical="center"/>
      <protection/>
    </xf>
    <xf numFmtId="0" fontId="13" fillId="4" borderId="5" xfId="0" applyNumberFormat="1" applyFont="1" applyFill="1" applyBorder="1" applyAlignment="1" applyProtection="1">
      <alignment vertical="center"/>
      <protection/>
    </xf>
    <xf numFmtId="0" fontId="10" fillId="3" borderId="42" xfId="0" applyFont="1" applyFill="1" applyBorder="1" applyAlignment="1" applyProtection="1">
      <alignment horizontal="center" vertical="center"/>
      <protection/>
    </xf>
    <xf numFmtId="0" fontId="10" fillId="3" borderId="40" xfId="0" applyFont="1" applyFill="1" applyBorder="1" applyAlignment="1" applyProtection="1">
      <alignment horizontal="center" vertical="center"/>
      <protection/>
    </xf>
    <xf numFmtId="0" fontId="10" fillId="3" borderId="41" xfId="0" applyFont="1" applyFill="1" applyBorder="1" applyAlignment="1" applyProtection="1">
      <alignment horizontal="center" vertical="center"/>
      <protection/>
    </xf>
    <xf numFmtId="0" fontId="10" fillId="3" borderId="46" xfId="0" applyFont="1" applyFill="1" applyBorder="1" applyAlignment="1" applyProtection="1">
      <alignment horizontal="center" vertical="center"/>
      <protection/>
    </xf>
    <xf numFmtId="0" fontId="10" fillId="3" borderId="47" xfId="0" applyFont="1" applyFill="1" applyBorder="1" applyAlignment="1" applyProtection="1">
      <alignment horizontal="center" vertical="center"/>
      <protection/>
    </xf>
    <xf numFmtId="0" fontId="10" fillId="36" borderId="42" xfId="0" applyFont="1" applyFill="1" applyBorder="1" applyAlignment="1" applyProtection="1">
      <alignment horizontal="center" vertical="center"/>
      <protection/>
    </xf>
    <xf numFmtId="0" fontId="10" fillId="36" borderId="40" xfId="0" applyFont="1" applyFill="1" applyBorder="1" applyAlignment="1" applyProtection="1">
      <alignment horizontal="center" vertical="center"/>
      <protection/>
    </xf>
    <xf numFmtId="0" fontId="10" fillId="36" borderId="41" xfId="0" applyFont="1" applyFill="1" applyBorder="1" applyAlignment="1" applyProtection="1">
      <alignment horizontal="center" vertical="center"/>
      <protection/>
    </xf>
    <xf numFmtId="165" fontId="10" fillId="3" borderId="42" xfId="0" applyNumberFormat="1" applyFont="1" applyFill="1" applyBorder="1" applyAlignment="1" applyProtection="1">
      <alignment horizontal="center" vertical="center"/>
      <protection/>
    </xf>
    <xf numFmtId="165" fontId="10" fillId="3" borderId="40" xfId="0" applyNumberFormat="1" applyFont="1" applyFill="1" applyBorder="1" applyAlignment="1" applyProtection="1">
      <alignment horizontal="center" vertical="center"/>
      <protection/>
    </xf>
    <xf numFmtId="165" fontId="10" fillId="3" borderId="46" xfId="0" applyNumberFormat="1" applyFont="1" applyFill="1" applyBorder="1" applyAlignment="1" applyProtection="1">
      <alignment horizontal="center" vertical="center"/>
      <protection/>
    </xf>
    <xf numFmtId="165" fontId="10" fillId="3" borderId="41" xfId="0" applyNumberFormat="1" applyFont="1" applyFill="1" applyBorder="1" applyAlignment="1" applyProtection="1">
      <alignment horizontal="center" vertical="center"/>
      <protection/>
    </xf>
    <xf numFmtId="165" fontId="10" fillId="3" borderId="47" xfId="0" applyNumberFormat="1" applyFont="1" applyFill="1" applyBorder="1" applyAlignment="1" applyProtection="1">
      <alignment horizontal="center" vertical="center"/>
      <protection/>
    </xf>
    <xf numFmtId="0" fontId="78" fillId="3" borderId="48" xfId="0" applyFont="1" applyFill="1" applyBorder="1" applyAlignment="1" applyProtection="1">
      <alignment horizontal="center" vertical="center" textRotation="70"/>
      <protection/>
    </xf>
    <xf numFmtId="0" fontId="14" fillId="5" borderId="49" xfId="0" applyNumberFormat="1" applyFont="1" applyFill="1" applyBorder="1" applyAlignment="1">
      <alignment horizontal="center" vertical="center"/>
    </xf>
    <xf numFmtId="0" fontId="14" fillId="5" borderId="50" xfId="0" applyNumberFormat="1" applyFont="1" applyFill="1" applyBorder="1" applyAlignment="1">
      <alignment horizontal="center" vertical="center"/>
    </xf>
    <xf numFmtId="0" fontId="14" fillId="5" borderId="3" xfId="0" applyNumberFormat="1" applyFont="1" applyFill="1" applyBorder="1" applyAlignment="1">
      <alignment horizontal="center" vertical="center"/>
    </xf>
    <xf numFmtId="0" fontId="9" fillId="2" borderId="12"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8" fillId="4" borderId="0" xfId="0" applyFont="1" applyFill="1" applyBorder="1" applyAlignment="1" applyProtection="1">
      <alignment vertical="center"/>
      <protection/>
    </xf>
    <xf numFmtId="0" fontId="10" fillId="4" borderId="12" xfId="0" applyFont="1" applyFill="1" applyBorder="1" applyAlignment="1" applyProtection="1">
      <alignment horizontal="center" vertical="center"/>
      <protection/>
    </xf>
    <xf numFmtId="0" fontId="10" fillId="4" borderId="51" xfId="0" applyFont="1" applyFill="1" applyBorder="1" applyAlignment="1" applyProtection="1">
      <alignment horizontal="center" vertical="center"/>
      <protection/>
    </xf>
    <xf numFmtId="0" fontId="10" fillId="4" borderId="13" xfId="0" applyFont="1" applyFill="1" applyBorder="1" applyAlignment="1" applyProtection="1">
      <alignment horizontal="center" vertical="center"/>
      <protection/>
    </xf>
    <xf numFmtId="165" fontId="10" fillId="4" borderId="1" xfId="0" applyNumberFormat="1" applyFont="1" applyFill="1" applyBorder="1" applyAlignment="1" applyProtection="1">
      <alignment horizontal="center" vertical="center" wrapText="1"/>
      <protection/>
    </xf>
    <xf numFmtId="165" fontId="10" fillId="4" borderId="21" xfId="0" applyNumberFormat="1" applyFont="1" applyFill="1" applyBorder="1" applyAlignment="1" applyProtection="1">
      <alignment horizontal="center" vertical="center" wrapText="1"/>
      <protection/>
    </xf>
    <xf numFmtId="0" fontId="10" fillId="4" borderId="52" xfId="0" applyFont="1" applyFill="1" applyBorder="1" applyAlignment="1" applyProtection="1">
      <alignment horizontal="center" vertical="center"/>
      <protection/>
    </xf>
    <xf numFmtId="0" fontId="10" fillId="4" borderId="8" xfId="0" applyFont="1" applyFill="1" applyBorder="1" applyAlignment="1" applyProtection="1">
      <alignment horizontal="center" vertical="center"/>
      <protection/>
    </xf>
    <xf numFmtId="0" fontId="10" fillId="4" borderId="53" xfId="0" applyFont="1" applyFill="1" applyBorder="1" applyAlignment="1" applyProtection="1">
      <alignment horizontal="center" vertical="center"/>
      <protection/>
    </xf>
    <xf numFmtId="0" fontId="10" fillId="4" borderId="2" xfId="0" applyFont="1" applyFill="1" applyBorder="1" applyAlignment="1" applyProtection="1">
      <alignment horizontal="center" vertical="center"/>
      <protection/>
    </xf>
    <xf numFmtId="0" fontId="10" fillId="4" borderId="1" xfId="0" applyFont="1" applyFill="1" applyBorder="1" applyAlignment="1" applyProtection="1">
      <alignment horizontal="center" vertical="center"/>
      <protection/>
    </xf>
    <xf numFmtId="0" fontId="10" fillId="4" borderId="21"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protection/>
    </xf>
    <xf numFmtId="0" fontId="16" fillId="4" borderId="54" xfId="0" applyFont="1" applyFill="1" applyBorder="1" applyAlignment="1" applyProtection="1">
      <alignment horizontal="center" vertical="center"/>
      <protection/>
    </xf>
    <xf numFmtId="0" fontId="16" fillId="4" borderId="44" xfId="0" applyFont="1" applyFill="1" applyBorder="1" applyAlignment="1" applyProtection="1">
      <alignment horizontal="center" vertical="center"/>
      <protection/>
    </xf>
    <xf numFmtId="0" fontId="16" fillId="4" borderId="45" xfId="0" applyFont="1" applyFill="1" applyBorder="1" applyAlignment="1" applyProtection="1">
      <alignment horizontal="center" vertical="center"/>
      <protection/>
    </xf>
    <xf numFmtId="0" fontId="6" fillId="5" borderId="11" xfId="0" applyFont="1" applyFill="1" applyBorder="1" applyAlignment="1" applyProtection="1">
      <alignment horizontal="right"/>
      <protection/>
    </xf>
    <xf numFmtId="0" fontId="8" fillId="5" borderId="55" xfId="0" applyFont="1" applyFill="1" applyBorder="1" applyAlignment="1" applyProtection="1">
      <alignment horizontal="left" vertical="center"/>
      <protection/>
    </xf>
    <xf numFmtId="0" fontId="8" fillId="5" borderId="0" xfId="0" applyFont="1" applyFill="1" applyBorder="1" applyAlignment="1" applyProtection="1">
      <alignment horizontal="left" vertical="center"/>
      <protection/>
    </xf>
    <xf numFmtId="0" fontId="8" fillId="5" borderId="2" xfId="0" applyFont="1" applyFill="1" applyBorder="1" applyAlignment="1" applyProtection="1">
      <alignment horizontal="left" vertical="center"/>
      <protection/>
    </xf>
    <xf numFmtId="0" fontId="8" fillId="5" borderId="56" xfId="0" applyFont="1" applyFill="1" applyBorder="1" applyAlignment="1" applyProtection="1">
      <alignment horizontal="left" vertical="center"/>
      <protection/>
    </xf>
    <xf numFmtId="0" fontId="8" fillId="5" borderId="57" xfId="0" applyFont="1" applyFill="1" applyBorder="1" applyAlignment="1" applyProtection="1">
      <alignment horizontal="left" vertical="center"/>
      <protection/>
    </xf>
    <xf numFmtId="0" fontId="8" fillId="5" borderId="58" xfId="0" applyFont="1" applyFill="1" applyBorder="1" applyAlignment="1" applyProtection="1">
      <alignment horizontal="left" vertical="center"/>
      <protection/>
    </xf>
    <xf numFmtId="0" fontId="8" fillId="5" borderId="7" xfId="0" applyFont="1" applyFill="1" applyBorder="1" applyAlignment="1" applyProtection="1">
      <alignment vertical="center"/>
      <protection/>
    </xf>
    <xf numFmtId="0" fontId="8" fillId="5" borderId="11" xfId="0" applyFont="1" applyFill="1" applyBorder="1" applyAlignment="1" applyProtection="1">
      <alignment vertical="center"/>
      <protection/>
    </xf>
    <xf numFmtId="0" fontId="8" fillId="5" borderId="8" xfId="0" applyFont="1" applyFill="1" applyBorder="1" applyAlignment="1" applyProtection="1">
      <alignment vertical="center"/>
      <protection/>
    </xf>
    <xf numFmtId="0" fontId="8" fillId="5" borderId="55" xfId="0" applyFont="1" applyFill="1" applyBorder="1" applyAlignment="1" applyProtection="1">
      <alignment vertical="center"/>
      <protection/>
    </xf>
    <xf numFmtId="0" fontId="8" fillId="5" borderId="0" xfId="0" applyFont="1" applyFill="1" applyBorder="1" applyAlignment="1" applyProtection="1">
      <alignment vertical="center"/>
      <protection/>
    </xf>
    <xf numFmtId="0" fontId="8" fillId="5" borderId="2" xfId="0" applyFont="1" applyFill="1" applyBorder="1" applyAlignment="1" applyProtection="1">
      <alignment vertical="center"/>
      <protection/>
    </xf>
    <xf numFmtId="0" fontId="8" fillId="5" borderId="56" xfId="0" applyFont="1" applyFill="1" applyBorder="1" applyAlignment="1" applyProtection="1">
      <alignment vertical="center"/>
      <protection/>
    </xf>
    <xf numFmtId="0" fontId="8" fillId="5" borderId="57" xfId="0" applyFont="1" applyFill="1" applyBorder="1" applyAlignment="1" applyProtection="1">
      <alignment vertical="center"/>
      <protection/>
    </xf>
    <xf numFmtId="0" fontId="8" fillId="5" borderId="58" xfId="0" applyFont="1" applyFill="1" applyBorder="1" applyAlignment="1" applyProtection="1">
      <alignment vertical="center"/>
      <protection/>
    </xf>
    <xf numFmtId="0" fontId="9" fillId="2" borderId="1" xfId="0" applyFont="1" applyFill="1" applyBorder="1" applyAlignment="1">
      <alignment horizontal="center" vertical="center"/>
    </xf>
    <xf numFmtId="165" fontId="10" fillId="5" borderId="6" xfId="0" applyNumberFormat="1" applyFont="1" applyFill="1" applyBorder="1" applyAlignment="1">
      <alignment horizontal="center" vertical="center"/>
    </xf>
    <xf numFmtId="165" fontId="9" fillId="5" borderId="1" xfId="0" applyNumberFormat="1" applyFont="1" applyFill="1" applyBorder="1" applyAlignment="1">
      <alignment horizontal="center" vertical="center"/>
    </xf>
    <xf numFmtId="0" fontId="10" fillId="5" borderId="49" xfId="0" applyFont="1" applyFill="1" applyBorder="1" applyAlignment="1" applyProtection="1">
      <alignment horizontal="center" vertical="center"/>
      <protection/>
    </xf>
    <xf numFmtId="0" fontId="10" fillId="5" borderId="50" xfId="0" applyFont="1" applyFill="1" applyBorder="1" applyAlignment="1" applyProtection="1">
      <alignment horizontal="center" vertical="center"/>
      <protection/>
    </xf>
    <xf numFmtId="0" fontId="10" fillId="5" borderId="3" xfId="0" applyFont="1" applyFill="1" applyBorder="1" applyAlignment="1" applyProtection="1">
      <alignment horizontal="center" vertical="center"/>
      <protection/>
    </xf>
    <xf numFmtId="0" fontId="9" fillId="5" borderId="59" xfId="0" applyFont="1" applyFill="1" applyBorder="1" applyAlignment="1" applyProtection="1">
      <alignment vertical="center"/>
      <protection/>
    </xf>
    <xf numFmtId="0" fontId="9" fillId="5" borderId="60" xfId="0" applyFont="1" applyFill="1" applyBorder="1" applyAlignment="1" applyProtection="1">
      <alignment vertical="center"/>
      <protection/>
    </xf>
    <xf numFmtId="0" fontId="10" fillId="5" borderId="6" xfId="0" applyFont="1" applyFill="1" applyBorder="1" applyAlignment="1">
      <alignment horizontal="center" vertical="center"/>
    </xf>
    <xf numFmtId="165" fontId="9" fillId="2" borderId="59" xfId="0" applyNumberFormat="1" applyFont="1" applyFill="1" applyBorder="1" applyAlignment="1" applyProtection="1">
      <alignment horizontal="center" vertical="center"/>
      <protection locked="0"/>
    </xf>
    <xf numFmtId="165" fontId="9" fillId="2" borderId="61" xfId="0" applyNumberFormat="1" applyFont="1" applyFill="1" applyBorder="1" applyAlignment="1" applyProtection="1">
      <alignment horizontal="center" vertical="center"/>
      <protection locked="0"/>
    </xf>
    <xf numFmtId="165" fontId="9" fillId="2" borderId="60" xfId="0" applyNumberFormat="1" applyFont="1" applyFill="1" applyBorder="1" applyAlignment="1" applyProtection="1">
      <alignment horizontal="center" vertical="center"/>
      <protection locked="0"/>
    </xf>
    <xf numFmtId="0" fontId="78" fillId="3" borderId="62" xfId="0" applyFont="1" applyFill="1" applyBorder="1" applyAlignment="1" applyProtection="1">
      <alignment horizontal="center" vertical="center" textRotation="70"/>
      <protection/>
    </xf>
    <xf numFmtId="0" fontId="9" fillId="3" borderId="63" xfId="0" applyFont="1" applyFill="1" applyBorder="1" applyAlignment="1" applyProtection="1">
      <alignment horizontal="center" vertical="center"/>
      <protection/>
    </xf>
    <xf numFmtId="0" fontId="9" fillId="3" borderId="64" xfId="0" applyFont="1" applyFill="1" applyBorder="1" applyAlignment="1" applyProtection="1">
      <alignment horizontal="center" vertical="center"/>
      <protection/>
    </xf>
    <xf numFmtId="0" fontId="9" fillId="3" borderId="65" xfId="0" applyFont="1" applyFill="1" applyBorder="1" applyAlignment="1" applyProtection="1">
      <alignment horizontal="center" vertical="center"/>
      <protection/>
    </xf>
    <xf numFmtId="0" fontId="10" fillId="3" borderId="65" xfId="0" applyFont="1" applyFill="1" applyBorder="1" applyAlignment="1" applyProtection="1">
      <alignment horizontal="center" vertical="center"/>
      <protection/>
    </xf>
    <xf numFmtId="0" fontId="10" fillId="3" borderId="63" xfId="0" applyFont="1" applyFill="1" applyBorder="1" applyAlignment="1" applyProtection="1">
      <alignment horizontal="center" vertical="center"/>
      <protection/>
    </xf>
    <xf numFmtId="0" fontId="10" fillId="3" borderId="64" xfId="0" applyFont="1" applyFill="1" applyBorder="1" applyAlignment="1" applyProtection="1">
      <alignment horizontal="center" vertical="center"/>
      <protection/>
    </xf>
    <xf numFmtId="0" fontId="9" fillId="3" borderId="66" xfId="0" applyFont="1" applyFill="1" applyBorder="1" applyAlignment="1" applyProtection="1">
      <alignment horizontal="center" vertical="center"/>
      <protection/>
    </xf>
    <xf numFmtId="0" fontId="9" fillId="3" borderId="67" xfId="0" applyFont="1" applyFill="1" applyBorder="1" applyAlignment="1" applyProtection="1">
      <alignment horizontal="center" vertical="center"/>
      <protection/>
    </xf>
    <xf numFmtId="0" fontId="10" fillId="36" borderId="65" xfId="0" applyFont="1" applyFill="1" applyBorder="1" applyAlignment="1" applyProtection="1">
      <alignment horizontal="left" vertical="center" indent="3"/>
      <protection/>
    </xf>
    <xf numFmtId="0" fontId="10" fillId="36" borderId="63" xfId="0" applyFont="1" applyFill="1" applyBorder="1" applyAlignment="1" applyProtection="1">
      <alignment horizontal="left" vertical="center" indent="3"/>
      <protection/>
    </xf>
    <xf numFmtId="0" fontId="10" fillId="36" borderId="64" xfId="0" applyFont="1" applyFill="1" applyBorder="1" applyAlignment="1" applyProtection="1">
      <alignment horizontal="left" vertical="center" indent="3"/>
      <protection/>
    </xf>
    <xf numFmtId="0" fontId="81" fillId="51" borderId="68" xfId="0" applyFont="1" applyFill="1" applyBorder="1" applyAlignment="1">
      <alignment horizontal="center" vertical="center"/>
    </xf>
    <xf numFmtId="0" fontId="81" fillId="51" borderId="69" xfId="0" applyFont="1" applyFill="1" applyBorder="1" applyAlignment="1">
      <alignment horizontal="center" vertical="center"/>
    </xf>
    <xf numFmtId="0" fontId="81" fillId="51" borderId="70"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72" xfId="0" applyFont="1" applyFill="1" applyBorder="1" applyAlignment="1">
      <alignment horizontal="center" vertical="center"/>
    </xf>
    <xf numFmtId="0" fontId="10" fillId="5" borderId="73" xfId="0" applyFont="1" applyFill="1" applyBorder="1" applyAlignment="1">
      <alignment horizontal="center" vertical="center"/>
    </xf>
    <xf numFmtId="0" fontId="10" fillId="5" borderId="74" xfId="0" applyFont="1" applyFill="1" applyBorder="1" applyAlignment="1">
      <alignment horizontal="center" vertical="center"/>
    </xf>
    <xf numFmtId="0" fontId="9" fillId="51" borderId="59" xfId="0" applyFont="1" applyFill="1" applyBorder="1" applyAlignment="1">
      <alignment horizontal="center" vertical="center"/>
    </xf>
    <xf numFmtId="0" fontId="9" fillId="51" borderId="61" xfId="0" applyFont="1" applyFill="1" applyBorder="1" applyAlignment="1">
      <alignment horizontal="center" vertical="center"/>
    </xf>
    <xf numFmtId="0" fontId="9" fillId="51" borderId="75" xfId="0" applyFont="1" applyFill="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LinkTools2" xfId="21"/>
    <cellStyle name="Percent" xfId="22"/>
  </cellStyles>
  <dxfs count="1">
    <dxf>
      <font>
        <color rgb="FFC0C0C0"/>
      </font>
      <border/>
    </dxf>
  </dxfs>
  <colors>
    <indexedColors>
      <rgbColor rgb="00000000"/>
      <rgbColor rgb="00FFFFFF"/>
      <rgbColor rgb="00FF0000"/>
      <rgbColor rgb="0000FF00"/>
      <rgbColor rgb="000000FF"/>
      <rgbColor rgb="00FFFF00"/>
      <rgbColor rgb="00FF00FF"/>
      <rgbColor rgb="0000FFFF"/>
      <rgbColor rgb="00000000"/>
      <rgbColor rgb="00E6E6E6"/>
      <rgbColor rgb="00000000"/>
      <rgbColor rgb="00F5F5F5"/>
      <rgbColor rgb="000000FF"/>
      <rgbColor rgb="00FFFFFF"/>
      <rgbColor rgb="00C0C0C0"/>
      <rgbColor rgb="0000ABEA"/>
      <rgbColor rgb="00900000"/>
      <rgbColor rgb="00006411"/>
      <rgbColor rgb="00000090"/>
      <rgbColor rgb="0090713A"/>
      <rgbColor rgb="004600A5"/>
      <rgbColor rgb="00008080"/>
      <rgbColor rgb="00C0C0C0"/>
      <rgbColor rgb="00808080"/>
      <rgbColor rgb="0063AAFE"/>
      <rgbColor rgb="00DD2D32"/>
      <rgbColor rgb="00FFF58C"/>
      <rgbColor rgb="004B5DE5"/>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1EDFF"/>
      <rgbColor rgb="00B9FFB9"/>
      <rgbColor rgb="00FFFF99"/>
      <rgbColor rgb="0097CBFF"/>
      <rgbColor rgb="00FFBDDE"/>
      <rgbColor rgb="00CC99FF"/>
      <rgbColor rgb="00FFCC99"/>
      <rgbColor rgb="003366FF"/>
      <rgbColor rgb="0033CCCC"/>
      <rgbColor rgb="0087FF87"/>
      <rgbColor rgb="00FFCC00"/>
      <rgbColor rgb="00FF9900"/>
      <rgbColor rgb="00FF6600"/>
      <rgbColor rgb="00666699"/>
      <rgbColor rgb="00969696"/>
      <rgbColor rgb="00003366"/>
      <rgbColor rgb="0096CA92"/>
      <rgbColor rgb="00003300"/>
      <rgbColor rgb="00333300"/>
      <rgbColor rgb="00FF00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8.emf" /><Relationship Id="rId3" Type="http://schemas.openxmlformats.org/officeDocument/2006/relationships/image" Target="../media/image16.emf" /><Relationship Id="rId4" Type="http://schemas.openxmlformats.org/officeDocument/2006/relationships/image" Target="../media/image20.emf" /><Relationship Id="rId5" Type="http://schemas.openxmlformats.org/officeDocument/2006/relationships/image" Target="../media/image1.emf" /><Relationship Id="rId6" Type="http://schemas.openxmlformats.org/officeDocument/2006/relationships/image" Target="../media/image9.emf" /><Relationship Id="rId7" Type="http://schemas.openxmlformats.org/officeDocument/2006/relationships/image" Target="../media/image14.emf" /><Relationship Id="rId8" Type="http://schemas.openxmlformats.org/officeDocument/2006/relationships/image" Target="../media/image15.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7.emf" /><Relationship Id="rId3" Type="http://schemas.openxmlformats.org/officeDocument/2006/relationships/image" Target="../media/image5.emf" /><Relationship Id="rId4" Type="http://schemas.openxmlformats.org/officeDocument/2006/relationships/image" Target="../media/image3.emf" /><Relationship Id="rId5" Type="http://schemas.openxmlformats.org/officeDocument/2006/relationships/image" Target="../media/image11.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4.emf" /><Relationship Id="rId9" Type="http://schemas.openxmlformats.org/officeDocument/2006/relationships/image" Target="../media/image19.emf" /><Relationship Id="rId10" Type="http://schemas.openxmlformats.org/officeDocument/2006/relationships/image" Target="../media/image1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2.emf" /><Relationship Id="rId3" Type="http://schemas.openxmlformats.org/officeDocument/2006/relationships/image" Target="../media/image2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2</xdr:row>
      <xdr:rowOff>38100</xdr:rowOff>
    </xdr:from>
    <xdr:to>
      <xdr:col>6</xdr:col>
      <xdr:colOff>9525</xdr:colOff>
      <xdr:row>3</xdr:row>
      <xdr:rowOff>152400</xdr:rowOff>
    </xdr:to>
    <xdr:pic>
      <xdr:nvPicPr>
        <xdr:cNvPr id="1" name="cmdEvents"/>
        <xdr:cNvPicPr preferRelativeResize="1">
          <a:picLocks noChangeAspect="1"/>
        </xdr:cNvPicPr>
      </xdr:nvPicPr>
      <xdr:blipFill>
        <a:blip r:embed="rId1"/>
        <a:stretch>
          <a:fillRect/>
        </a:stretch>
      </xdr:blipFill>
      <xdr:spPr>
        <a:xfrm>
          <a:off x="257175" y="609600"/>
          <a:ext cx="2571750" cy="304800"/>
        </a:xfrm>
        <a:prstGeom prst="rect">
          <a:avLst/>
        </a:prstGeom>
        <a:noFill/>
        <a:ln w="9525" cmpd="sng">
          <a:noFill/>
        </a:ln>
      </xdr:spPr>
    </xdr:pic>
    <xdr:clientData/>
  </xdr:twoCellAnchor>
  <xdr:twoCellAnchor editAs="absolute">
    <xdr:from>
      <xdr:col>1</xdr:col>
      <xdr:colOff>9525</xdr:colOff>
      <xdr:row>5</xdr:row>
      <xdr:rowOff>9525</xdr:rowOff>
    </xdr:from>
    <xdr:to>
      <xdr:col>6</xdr:col>
      <xdr:colOff>9525</xdr:colOff>
      <xdr:row>6</xdr:row>
      <xdr:rowOff>123825</xdr:rowOff>
    </xdr:to>
    <xdr:pic>
      <xdr:nvPicPr>
        <xdr:cNvPr id="2" name="cmdAutoFilter"/>
        <xdr:cNvPicPr preferRelativeResize="1">
          <a:picLocks noChangeAspect="1"/>
        </xdr:cNvPicPr>
      </xdr:nvPicPr>
      <xdr:blipFill>
        <a:blip r:embed="rId2"/>
        <a:stretch>
          <a:fillRect/>
        </a:stretch>
      </xdr:blipFill>
      <xdr:spPr>
        <a:xfrm>
          <a:off x="257175" y="1152525"/>
          <a:ext cx="2571750" cy="304800"/>
        </a:xfrm>
        <a:prstGeom prst="rect">
          <a:avLst/>
        </a:prstGeom>
        <a:noFill/>
        <a:ln w="9525" cmpd="sng">
          <a:noFill/>
        </a:ln>
      </xdr:spPr>
    </xdr:pic>
    <xdr:clientData/>
  </xdr:twoCellAnchor>
  <xdr:twoCellAnchor editAs="absolute">
    <xdr:from>
      <xdr:col>1</xdr:col>
      <xdr:colOff>9525</xdr:colOff>
      <xdr:row>10</xdr:row>
      <xdr:rowOff>19050</xdr:rowOff>
    </xdr:from>
    <xdr:to>
      <xdr:col>6</xdr:col>
      <xdr:colOff>9525</xdr:colOff>
      <xdr:row>11</xdr:row>
      <xdr:rowOff>133350</xdr:rowOff>
    </xdr:to>
    <xdr:pic>
      <xdr:nvPicPr>
        <xdr:cNvPr id="3" name="cmdSortByModel"/>
        <xdr:cNvPicPr preferRelativeResize="1">
          <a:picLocks noChangeAspect="1"/>
        </xdr:cNvPicPr>
      </xdr:nvPicPr>
      <xdr:blipFill>
        <a:blip r:embed="rId3"/>
        <a:stretch>
          <a:fillRect/>
        </a:stretch>
      </xdr:blipFill>
      <xdr:spPr>
        <a:xfrm>
          <a:off x="257175" y="2114550"/>
          <a:ext cx="2571750" cy="304800"/>
        </a:xfrm>
        <a:prstGeom prst="rect">
          <a:avLst/>
        </a:prstGeom>
        <a:noFill/>
        <a:ln w="9525" cmpd="sng">
          <a:noFill/>
        </a:ln>
      </xdr:spPr>
    </xdr:pic>
    <xdr:clientData/>
  </xdr:twoCellAnchor>
  <xdr:twoCellAnchor editAs="absolute">
    <xdr:from>
      <xdr:col>1</xdr:col>
      <xdr:colOff>9525</xdr:colOff>
      <xdr:row>12</xdr:row>
      <xdr:rowOff>19050</xdr:rowOff>
    </xdr:from>
    <xdr:to>
      <xdr:col>6</xdr:col>
      <xdr:colOff>9525</xdr:colOff>
      <xdr:row>13</xdr:row>
      <xdr:rowOff>133350</xdr:rowOff>
    </xdr:to>
    <xdr:pic>
      <xdr:nvPicPr>
        <xdr:cNvPr id="4" name="cmdSortByPW"/>
        <xdr:cNvPicPr preferRelativeResize="1">
          <a:picLocks noChangeAspect="1"/>
        </xdr:cNvPicPr>
      </xdr:nvPicPr>
      <xdr:blipFill>
        <a:blip r:embed="rId4"/>
        <a:stretch>
          <a:fillRect/>
        </a:stretch>
      </xdr:blipFill>
      <xdr:spPr>
        <a:xfrm>
          <a:off x="257175" y="2495550"/>
          <a:ext cx="2571750" cy="304800"/>
        </a:xfrm>
        <a:prstGeom prst="rect">
          <a:avLst/>
        </a:prstGeom>
        <a:noFill/>
        <a:ln w="9525" cmpd="sng">
          <a:noFill/>
        </a:ln>
      </xdr:spPr>
    </xdr:pic>
    <xdr:clientData/>
  </xdr:twoCellAnchor>
  <xdr:twoCellAnchor editAs="oneCell">
    <xdr:from>
      <xdr:col>0</xdr:col>
      <xdr:colOff>47625</xdr:colOff>
      <xdr:row>0</xdr:row>
      <xdr:rowOff>38100</xdr:rowOff>
    </xdr:from>
    <xdr:to>
      <xdr:col>1</xdr:col>
      <xdr:colOff>85725</xdr:colOff>
      <xdr:row>0</xdr:row>
      <xdr:rowOff>333375</xdr:rowOff>
    </xdr:to>
    <xdr:pic>
      <xdr:nvPicPr>
        <xdr:cNvPr id="5" name="cmdHelp"/>
        <xdr:cNvPicPr preferRelativeResize="1">
          <a:picLocks noChangeAspect="1"/>
        </xdr:cNvPicPr>
      </xdr:nvPicPr>
      <xdr:blipFill>
        <a:blip r:embed="rId5"/>
        <a:stretch>
          <a:fillRect/>
        </a:stretch>
      </xdr:blipFill>
      <xdr:spPr>
        <a:xfrm>
          <a:off x="47625" y="38100"/>
          <a:ext cx="285750" cy="295275"/>
        </a:xfrm>
        <a:prstGeom prst="rect">
          <a:avLst/>
        </a:prstGeom>
        <a:solidFill>
          <a:srgbClr val="FFFFFF"/>
        </a:solidFill>
        <a:ln w="1" cmpd="sng">
          <a:noFill/>
        </a:ln>
      </xdr:spPr>
    </xdr:pic>
    <xdr:clientData/>
  </xdr:twoCellAnchor>
  <xdr:twoCellAnchor editAs="absolute">
    <xdr:from>
      <xdr:col>1</xdr:col>
      <xdr:colOff>9525</xdr:colOff>
      <xdr:row>17</xdr:row>
      <xdr:rowOff>9525</xdr:rowOff>
    </xdr:from>
    <xdr:to>
      <xdr:col>6</xdr:col>
      <xdr:colOff>9525</xdr:colOff>
      <xdr:row>18</xdr:row>
      <xdr:rowOff>28575</xdr:rowOff>
    </xdr:to>
    <xdr:pic>
      <xdr:nvPicPr>
        <xdr:cNvPr id="6" name="lblTargetPW"/>
        <xdr:cNvPicPr preferRelativeResize="1">
          <a:picLocks noChangeAspect="1"/>
        </xdr:cNvPicPr>
      </xdr:nvPicPr>
      <xdr:blipFill>
        <a:blip r:embed="rId6"/>
        <a:stretch>
          <a:fillRect/>
        </a:stretch>
      </xdr:blipFill>
      <xdr:spPr>
        <a:xfrm>
          <a:off x="257175" y="3438525"/>
          <a:ext cx="2571750" cy="209550"/>
        </a:xfrm>
        <a:prstGeom prst="rect">
          <a:avLst/>
        </a:prstGeom>
        <a:solidFill>
          <a:srgbClr val="FFFFFF"/>
        </a:solidFill>
        <a:ln w="1" cmpd="sng">
          <a:noFill/>
        </a:ln>
      </xdr:spPr>
    </xdr:pic>
    <xdr:clientData/>
  </xdr:twoCellAnchor>
  <xdr:twoCellAnchor editAs="absolute">
    <xdr:from>
      <xdr:col>1</xdr:col>
      <xdr:colOff>9525</xdr:colOff>
      <xdr:row>7</xdr:row>
      <xdr:rowOff>9525</xdr:rowOff>
    </xdr:from>
    <xdr:to>
      <xdr:col>6</xdr:col>
      <xdr:colOff>9525</xdr:colOff>
      <xdr:row>8</xdr:row>
      <xdr:rowOff>123825</xdr:rowOff>
    </xdr:to>
    <xdr:pic>
      <xdr:nvPicPr>
        <xdr:cNvPr id="7" name="cmdHideColumns"/>
        <xdr:cNvPicPr preferRelativeResize="1">
          <a:picLocks noChangeAspect="1"/>
        </xdr:cNvPicPr>
      </xdr:nvPicPr>
      <xdr:blipFill>
        <a:blip r:embed="rId7"/>
        <a:stretch>
          <a:fillRect/>
        </a:stretch>
      </xdr:blipFill>
      <xdr:spPr>
        <a:xfrm>
          <a:off x="257175" y="1533525"/>
          <a:ext cx="2571750" cy="304800"/>
        </a:xfrm>
        <a:prstGeom prst="rect">
          <a:avLst/>
        </a:prstGeom>
        <a:noFill/>
        <a:ln w="9525" cmpd="sng">
          <a:noFill/>
        </a:ln>
      </xdr:spPr>
    </xdr:pic>
    <xdr:clientData/>
  </xdr:twoCellAnchor>
  <xdr:twoCellAnchor editAs="absolute">
    <xdr:from>
      <xdr:col>1</xdr:col>
      <xdr:colOff>0</xdr:colOff>
      <xdr:row>14</xdr:row>
      <xdr:rowOff>19050</xdr:rowOff>
    </xdr:from>
    <xdr:to>
      <xdr:col>6</xdr:col>
      <xdr:colOff>0</xdr:colOff>
      <xdr:row>15</xdr:row>
      <xdr:rowOff>133350</xdr:rowOff>
    </xdr:to>
    <xdr:pic>
      <xdr:nvPicPr>
        <xdr:cNvPr id="8" name="cmdSortByABH"/>
        <xdr:cNvPicPr preferRelativeResize="1">
          <a:picLocks noChangeAspect="1"/>
        </xdr:cNvPicPr>
      </xdr:nvPicPr>
      <xdr:blipFill>
        <a:blip r:embed="rId8"/>
        <a:stretch>
          <a:fillRect/>
        </a:stretch>
      </xdr:blipFill>
      <xdr:spPr>
        <a:xfrm>
          <a:off x="247650" y="2876550"/>
          <a:ext cx="257175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95250</xdr:colOff>
      <xdr:row>3</xdr:row>
      <xdr:rowOff>133350</xdr:rowOff>
    </xdr:from>
    <xdr:to>
      <xdr:col>8</xdr:col>
      <xdr:colOff>285750</xdr:colOff>
      <xdr:row>4</xdr:row>
      <xdr:rowOff>76200</xdr:rowOff>
    </xdr:to>
    <xdr:pic>
      <xdr:nvPicPr>
        <xdr:cNvPr id="1" name="optGetCars1"/>
        <xdr:cNvPicPr preferRelativeResize="1">
          <a:picLocks noChangeAspect="1"/>
        </xdr:cNvPicPr>
      </xdr:nvPicPr>
      <xdr:blipFill>
        <a:blip r:embed="rId1"/>
        <a:stretch>
          <a:fillRect/>
        </a:stretch>
      </xdr:blipFill>
      <xdr:spPr>
        <a:xfrm>
          <a:off x="4114800" y="704850"/>
          <a:ext cx="190500" cy="133350"/>
        </a:xfrm>
        <a:prstGeom prst="rect">
          <a:avLst/>
        </a:prstGeom>
        <a:noFill/>
        <a:ln w="9525" cmpd="sng">
          <a:noFill/>
        </a:ln>
      </xdr:spPr>
    </xdr:pic>
    <xdr:clientData fLocksWithSheet="0"/>
  </xdr:twoCellAnchor>
  <xdr:twoCellAnchor editAs="oneCell">
    <xdr:from>
      <xdr:col>8</xdr:col>
      <xdr:colOff>95250</xdr:colOff>
      <xdr:row>7</xdr:row>
      <xdr:rowOff>133350</xdr:rowOff>
    </xdr:from>
    <xdr:to>
      <xdr:col>8</xdr:col>
      <xdr:colOff>285750</xdr:colOff>
      <xdr:row>8</xdr:row>
      <xdr:rowOff>76200</xdr:rowOff>
    </xdr:to>
    <xdr:pic>
      <xdr:nvPicPr>
        <xdr:cNvPr id="2" name="optGetCars2"/>
        <xdr:cNvPicPr preferRelativeResize="1">
          <a:picLocks noChangeAspect="1"/>
        </xdr:cNvPicPr>
      </xdr:nvPicPr>
      <xdr:blipFill>
        <a:blip r:embed="rId2"/>
        <a:stretch>
          <a:fillRect/>
        </a:stretch>
      </xdr:blipFill>
      <xdr:spPr>
        <a:xfrm>
          <a:off x="4114800" y="1466850"/>
          <a:ext cx="190500" cy="133350"/>
        </a:xfrm>
        <a:prstGeom prst="rect">
          <a:avLst/>
        </a:prstGeom>
        <a:noFill/>
        <a:ln w="9525" cmpd="sng">
          <a:noFill/>
        </a:ln>
      </xdr:spPr>
    </xdr:pic>
    <xdr:clientData/>
  </xdr:twoCellAnchor>
  <xdr:twoCellAnchor editAs="oneCell">
    <xdr:from>
      <xdr:col>1</xdr:col>
      <xdr:colOff>9525</xdr:colOff>
      <xdr:row>30</xdr:row>
      <xdr:rowOff>152400</xdr:rowOff>
    </xdr:from>
    <xdr:to>
      <xdr:col>6</xdr:col>
      <xdr:colOff>9525</xdr:colOff>
      <xdr:row>32</xdr:row>
      <xdr:rowOff>76200</xdr:rowOff>
    </xdr:to>
    <xdr:pic>
      <xdr:nvPicPr>
        <xdr:cNvPr id="3" name="cmdFindCars"/>
        <xdr:cNvPicPr preferRelativeResize="1">
          <a:picLocks noChangeAspect="1"/>
        </xdr:cNvPicPr>
      </xdr:nvPicPr>
      <xdr:blipFill>
        <a:blip r:embed="rId3"/>
        <a:stretch>
          <a:fillRect/>
        </a:stretch>
      </xdr:blipFill>
      <xdr:spPr>
        <a:xfrm>
          <a:off x="257175" y="5867400"/>
          <a:ext cx="2571750" cy="304800"/>
        </a:xfrm>
        <a:prstGeom prst="rect">
          <a:avLst/>
        </a:prstGeom>
        <a:noFill/>
        <a:ln w="9525" cmpd="sng">
          <a:noFill/>
        </a:ln>
      </xdr:spPr>
    </xdr:pic>
    <xdr:clientData/>
  </xdr:twoCellAnchor>
  <xdr:twoCellAnchor editAs="oneCell">
    <xdr:from>
      <xdr:col>8</xdr:col>
      <xdr:colOff>95250</xdr:colOff>
      <xdr:row>11</xdr:row>
      <xdr:rowOff>133350</xdr:rowOff>
    </xdr:from>
    <xdr:to>
      <xdr:col>8</xdr:col>
      <xdr:colOff>285750</xdr:colOff>
      <xdr:row>12</xdr:row>
      <xdr:rowOff>76200</xdr:rowOff>
    </xdr:to>
    <xdr:pic>
      <xdr:nvPicPr>
        <xdr:cNvPr id="4" name="optGetCars3"/>
        <xdr:cNvPicPr preferRelativeResize="1">
          <a:picLocks noChangeAspect="1"/>
        </xdr:cNvPicPr>
      </xdr:nvPicPr>
      <xdr:blipFill>
        <a:blip r:embed="rId2"/>
        <a:stretch>
          <a:fillRect/>
        </a:stretch>
      </xdr:blipFill>
      <xdr:spPr>
        <a:xfrm>
          <a:off x="4114800" y="2228850"/>
          <a:ext cx="190500" cy="133350"/>
        </a:xfrm>
        <a:prstGeom prst="rect">
          <a:avLst/>
        </a:prstGeom>
        <a:noFill/>
        <a:ln w="9525" cmpd="sng">
          <a:noFill/>
        </a:ln>
      </xdr:spPr>
    </xdr:pic>
    <xdr:clientData/>
  </xdr:twoCellAnchor>
  <xdr:twoCellAnchor editAs="oneCell">
    <xdr:from>
      <xdr:col>8</xdr:col>
      <xdr:colOff>95250</xdr:colOff>
      <xdr:row>15</xdr:row>
      <xdr:rowOff>28575</xdr:rowOff>
    </xdr:from>
    <xdr:to>
      <xdr:col>8</xdr:col>
      <xdr:colOff>285750</xdr:colOff>
      <xdr:row>15</xdr:row>
      <xdr:rowOff>161925</xdr:rowOff>
    </xdr:to>
    <xdr:pic>
      <xdr:nvPicPr>
        <xdr:cNvPr id="5" name="optGetCars4"/>
        <xdr:cNvPicPr preferRelativeResize="1">
          <a:picLocks noChangeAspect="1"/>
        </xdr:cNvPicPr>
      </xdr:nvPicPr>
      <xdr:blipFill>
        <a:blip r:embed="rId2"/>
        <a:stretch>
          <a:fillRect/>
        </a:stretch>
      </xdr:blipFill>
      <xdr:spPr>
        <a:xfrm>
          <a:off x="4114800" y="2886075"/>
          <a:ext cx="190500" cy="133350"/>
        </a:xfrm>
        <a:prstGeom prst="rect">
          <a:avLst/>
        </a:prstGeom>
        <a:noFill/>
        <a:ln w="9525" cmpd="sng">
          <a:noFill/>
        </a:ln>
      </xdr:spPr>
    </xdr:pic>
    <xdr:clientData/>
  </xdr:twoCellAnchor>
  <xdr:twoCellAnchor editAs="oneCell">
    <xdr:from>
      <xdr:col>8</xdr:col>
      <xdr:colOff>95250</xdr:colOff>
      <xdr:row>18</xdr:row>
      <xdr:rowOff>142875</xdr:rowOff>
    </xdr:from>
    <xdr:to>
      <xdr:col>8</xdr:col>
      <xdr:colOff>285750</xdr:colOff>
      <xdr:row>19</xdr:row>
      <xdr:rowOff>85725</xdr:rowOff>
    </xdr:to>
    <xdr:pic>
      <xdr:nvPicPr>
        <xdr:cNvPr id="6" name="optGetCars5"/>
        <xdr:cNvPicPr preferRelativeResize="1">
          <a:picLocks noChangeAspect="1"/>
        </xdr:cNvPicPr>
      </xdr:nvPicPr>
      <xdr:blipFill>
        <a:blip r:embed="rId2"/>
        <a:stretch>
          <a:fillRect/>
        </a:stretch>
      </xdr:blipFill>
      <xdr:spPr>
        <a:xfrm>
          <a:off x="4114800" y="3571875"/>
          <a:ext cx="190500" cy="133350"/>
        </a:xfrm>
        <a:prstGeom prst="rect">
          <a:avLst/>
        </a:prstGeom>
        <a:noFill/>
        <a:ln w="9525" cmpd="sng">
          <a:noFill/>
        </a:ln>
      </xdr:spPr>
    </xdr:pic>
    <xdr:clientData/>
  </xdr:twoCellAnchor>
  <xdr:twoCellAnchor editAs="oneCell">
    <xdr:from>
      <xdr:col>8</xdr:col>
      <xdr:colOff>95250</xdr:colOff>
      <xdr:row>21</xdr:row>
      <xdr:rowOff>133350</xdr:rowOff>
    </xdr:from>
    <xdr:to>
      <xdr:col>8</xdr:col>
      <xdr:colOff>285750</xdr:colOff>
      <xdr:row>22</xdr:row>
      <xdr:rowOff>76200</xdr:rowOff>
    </xdr:to>
    <xdr:pic>
      <xdr:nvPicPr>
        <xdr:cNvPr id="7" name="optGetCars6"/>
        <xdr:cNvPicPr preferRelativeResize="1">
          <a:picLocks noChangeAspect="1"/>
        </xdr:cNvPicPr>
      </xdr:nvPicPr>
      <xdr:blipFill>
        <a:blip r:embed="rId2"/>
        <a:stretch>
          <a:fillRect/>
        </a:stretch>
      </xdr:blipFill>
      <xdr:spPr>
        <a:xfrm>
          <a:off x="4114800" y="4133850"/>
          <a:ext cx="190500" cy="133350"/>
        </a:xfrm>
        <a:prstGeom prst="rect">
          <a:avLst/>
        </a:prstGeom>
        <a:noFill/>
        <a:ln w="9525" cmpd="sng">
          <a:noFill/>
        </a:ln>
      </xdr:spPr>
    </xdr:pic>
    <xdr:clientData/>
  </xdr:twoCellAnchor>
  <xdr:twoCellAnchor editAs="oneCell">
    <xdr:from>
      <xdr:col>8</xdr:col>
      <xdr:colOff>95250</xdr:colOff>
      <xdr:row>24</xdr:row>
      <xdr:rowOff>28575</xdr:rowOff>
    </xdr:from>
    <xdr:to>
      <xdr:col>8</xdr:col>
      <xdr:colOff>285750</xdr:colOff>
      <xdr:row>24</xdr:row>
      <xdr:rowOff>161925</xdr:rowOff>
    </xdr:to>
    <xdr:pic>
      <xdr:nvPicPr>
        <xdr:cNvPr id="8" name="optGetCars7"/>
        <xdr:cNvPicPr preferRelativeResize="1">
          <a:picLocks noChangeAspect="1"/>
        </xdr:cNvPicPr>
      </xdr:nvPicPr>
      <xdr:blipFill>
        <a:blip r:embed="rId2"/>
        <a:stretch>
          <a:fillRect/>
        </a:stretch>
      </xdr:blipFill>
      <xdr:spPr>
        <a:xfrm>
          <a:off x="4114800" y="4600575"/>
          <a:ext cx="190500" cy="133350"/>
        </a:xfrm>
        <a:prstGeom prst="rect">
          <a:avLst/>
        </a:prstGeom>
        <a:noFill/>
        <a:ln w="9525" cmpd="sng">
          <a:noFill/>
        </a:ln>
      </xdr:spPr>
    </xdr:pic>
    <xdr:clientData/>
  </xdr:twoCellAnchor>
  <xdr:twoCellAnchor editAs="oneCell">
    <xdr:from>
      <xdr:col>8</xdr:col>
      <xdr:colOff>95250</xdr:colOff>
      <xdr:row>27</xdr:row>
      <xdr:rowOff>133350</xdr:rowOff>
    </xdr:from>
    <xdr:to>
      <xdr:col>8</xdr:col>
      <xdr:colOff>285750</xdr:colOff>
      <xdr:row>28</xdr:row>
      <xdr:rowOff>76200</xdr:rowOff>
    </xdr:to>
    <xdr:pic>
      <xdr:nvPicPr>
        <xdr:cNvPr id="9" name="optGetCars8"/>
        <xdr:cNvPicPr preferRelativeResize="1">
          <a:picLocks noChangeAspect="1"/>
        </xdr:cNvPicPr>
      </xdr:nvPicPr>
      <xdr:blipFill>
        <a:blip r:embed="rId2"/>
        <a:stretch>
          <a:fillRect/>
        </a:stretch>
      </xdr:blipFill>
      <xdr:spPr>
        <a:xfrm>
          <a:off x="4114800" y="5276850"/>
          <a:ext cx="190500" cy="133350"/>
        </a:xfrm>
        <a:prstGeom prst="rect">
          <a:avLst/>
        </a:prstGeom>
        <a:noFill/>
        <a:ln w="9525" cmpd="sng">
          <a:noFill/>
        </a:ln>
      </xdr:spPr>
    </xdr:pic>
    <xdr:clientData/>
  </xdr:twoCellAnchor>
  <xdr:twoCellAnchor editAs="oneCell">
    <xdr:from>
      <xdr:col>8</xdr:col>
      <xdr:colOff>95250</xdr:colOff>
      <xdr:row>31</xdr:row>
      <xdr:rowOff>133350</xdr:rowOff>
    </xdr:from>
    <xdr:to>
      <xdr:col>8</xdr:col>
      <xdr:colOff>285750</xdr:colOff>
      <xdr:row>32</xdr:row>
      <xdr:rowOff>76200</xdr:rowOff>
    </xdr:to>
    <xdr:pic>
      <xdr:nvPicPr>
        <xdr:cNvPr id="10" name="optGetCars9"/>
        <xdr:cNvPicPr preferRelativeResize="1">
          <a:picLocks noChangeAspect="1"/>
        </xdr:cNvPicPr>
      </xdr:nvPicPr>
      <xdr:blipFill>
        <a:blip r:embed="rId2"/>
        <a:stretch>
          <a:fillRect/>
        </a:stretch>
      </xdr:blipFill>
      <xdr:spPr>
        <a:xfrm>
          <a:off x="4114800" y="6038850"/>
          <a:ext cx="190500" cy="133350"/>
        </a:xfrm>
        <a:prstGeom prst="rect">
          <a:avLst/>
        </a:prstGeom>
        <a:noFill/>
        <a:ln w="9525" cmpd="sng">
          <a:noFill/>
        </a:ln>
      </xdr:spPr>
    </xdr:pic>
    <xdr:clientData fLocksWithSheet="0"/>
  </xdr:twoCellAnchor>
  <xdr:twoCellAnchor editAs="oneCell">
    <xdr:from>
      <xdr:col>8</xdr:col>
      <xdr:colOff>95250</xdr:colOff>
      <xdr:row>35</xdr:row>
      <xdr:rowOff>142875</xdr:rowOff>
    </xdr:from>
    <xdr:to>
      <xdr:col>8</xdr:col>
      <xdr:colOff>285750</xdr:colOff>
      <xdr:row>36</xdr:row>
      <xdr:rowOff>85725</xdr:rowOff>
    </xdr:to>
    <xdr:pic>
      <xdr:nvPicPr>
        <xdr:cNvPr id="11" name="optGetCars10"/>
        <xdr:cNvPicPr preferRelativeResize="1">
          <a:picLocks noChangeAspect="1"/>
        </xdr:cNvPicPr>
      </xdr:nvPicPr>
      <xdr:blipFill>
        <a:blip r:embed="rId2"/>
        <a:stretch>
          <a:fillRect/>
        </a:stretch>
      </xdr:blipFill>
      <xdr:spPr>
        <a:xfrm>
          <a:off x="4114800" y="6810375"/>
          <a:ext cx="190500" cy="133350"/>
        </a:xfrm>
        <a:prstGeom prst="rect">
          <a:avLst/>
        </a:prstGeom>
        <a:noFill/>
        <a:ln w="9525" cmpd="sng">
          <a:noFill/>
        </a:ln>
      </xdr:spPr>
    </xdr:pic>
    <xdr:clientData/>
  </xdr:twoCellAnchor>
  <xdr:twoCellAnchor editAs="oneCell">
    <xdr:from>
      <xdr:col>8</xdr:col>
      <xdr:colOff>95250</xdr:colOff>
      <xdr:row>39</xdr:row>
      <xdr:rowOff>38100</xdr:rowOff>
    </xdr:from>
    <xdr:to>
      <xdr:col>8</xdr:col>
      <xdr:colOff>285750</xdr:colOff>
      <xdr:row>39</xdr:row>
      <xdr:rowOff>171450</xdr:rowOff>
    </xdr:to>
    <xdr:pic>
      <xdr:nvPicPr>
        <xdr:cNvPr id="12" name="optGetCars11"/>
        <xdr:cNvPicPr preferRelativeResize="1">
          <a:picLocks noChangeAspect="1"/>
        </xdr:cNvPicPr>
      </xdr:nvPicPr>
      <xdr:blipFill>
        <a:blip r:embed="rId2"/>
        <a:stretch>
          <a:fillRect/>
        </a:stretch>
      </xdr:blipFill>
      <xdr:spPr>
        <a:xfrm>
          <a:off x="4114800" y="7467600"/>
          <a:ext cx="190500" cy="133350"/>
        </a:xfrm>
        <a:prstGeom prst="rect">
          <a:avLst/>
        </a:prstGeom>
        <a:noFill/>
        <a:ln w="9525" cmpd="sng">
          <a:noFill/>
        </a:ln>
      </xdr:spPr>
    </xdr:pic>
    <xdr:clientData/>
  </xdr:twoCellAnchor>
  <xdr:twoCellAnchor editAs="oneCell">
    <xdr:from>
      <xdr:col>8</xdr:col>
      <xdr:colOff>95250</xdr:colOff>
      <xdr:row>41</xdr:row>
      <xdr:rowOff>133350</xdr:rowOff>
    </xdr:from>
    <xdr:to>
      <xdr:col>8</xdr:col>
      <xdr:colOff>285750</xdr:colOff>
      <xdr:row>42</xdr:row>
      <xdr:rowOff>76200</xdr:rowOff>
    </xdr:to>
    <xdr:pic>
      <xdr:nvPicPr>
        <xdr:cNvPr id="13" name="optGetCars12"/>
        <xdr:cNvPicPr preferRelativeResize="1">
          <a:picLocks noChangeAspect="1"/>
        </xdr:cNvPicPr>
      </xdr:nvPicPr>
      <xdr:blipFill>
        <a:blip r:embed="rId2"/>
        <a:stretch>
          <a:fillRect/>
        </a:stretch>
      </xdr:blipFill>
      <xdr:spPr>
        <a:xfrm>
          <a:off x="4114800" y="7943850"/>
          <a:ext cx="190500" cy="133350"/>
        </a:xfrm>
        <a:prstGeom prst="rect">
          <a:avLst/>
        </a:prstGeom>
        <a:noFill/>
        <a:ln w="9525" cmpd="sng">
          <a:noFill/>
        </a:ln>
      </xdr:spPr>
    </xdr:pic>
    <xdr:clientData/>
  </xdr:twoCellAnchor>
  <xdr:twoCellAnchor editAs="oneCell">
    <xdr:from>
      <xdr:col>8</xdr:col>
      <xdr:colOff>95250</xdr:colOff>
      <xdr:row>44</xdr:row>
      <xdr:rowOff>28575</xdr:rowOff>
    </xdr:from>
    <xdr:to>
      <xdr:col>8</xdr:col>
      <xdr:colOff>285750</xdr:colOff>
      <xdr:row>44</xdr:row>
      <xdr:rowOff>161925</xdr:rowOff>
    </xdr:to>
    <xdr:pic>
      <xdr:nvPicPr>
        <xdr:cNvPr id="14" name="optGetCars13"/>
        <xdr:cNvPicPr preferRelativeResize="1">
          <a:picLocks noChangeAspect="1"/>
        </xdr:cNvPicPr>
      </xdr:nvPicPr>
      <xdr:blipFill>
        <a:blip r:embed="rId2"/>
        <a:stretch>
          <a:fillRect/>
        </a:stretch>
      </xdr:blipFill>
      <xdr:spPr>
        <a:xfrm>
          <a:off x="4114800" y="8410575"/>
          <a:ext cx="190500" cy="133350"/>
        </a:xfrm>
        <a:prstGeom prst="rect">
          <a:avLst/>
        </a:prstGeom>
        <a:noFill/>
        <a:ln w="9525" cmpd="sng">
          <a:noFill/>
        </a:ln>
      </xdr:spPr>
    </xdr:pic>
    <xdr:clientData/>
  </xdr:twoCellAnchor>
  <xdr:twoCellAnchor editAs="oneCell">
    <xdr:from>
      <xdr:col>8</xdr:col>
      <xdr:colOff>95250</xdr:colOff>
      <xdr:row>47</xdr:row>
      <xdr:rowOff>38100</xdr:rowOff>
    </xdr:from>
    <xdr:to>
      <xdr:col>8</xdr:col>
      <xdr:colOff>285750</xdr:colOff>
      <xdr:row>47</xdr:row>
      <xdr:rowOff>171450</xdr:rowOff>
    </xdr:to>
    <xdr:pic>
      <xdr:nvPicPr>
        <xdr:cNvPr id="15" name="optGetCars14"/>
        <xdr:cNvPicPr preferRelativeResize="1">
          <a:picLocks noChangeAspect="1"/>
        </xdr:cNvPicPr>
      </xdr:nvPicPr>
      <xdr:blipFill>
        <a:blip r:embed="rId2"/>
        <a:stretch>
          <a:fillRect/>
        </a:stretch>
      </xdr:blipFill>
      <xdr:spPr>
        <a:xfrm>
          <a:off x="4114800" y="8991600"/>
          <a:ext cx="190500" cy="133350"/>
        </a:xfrm>
        <a:prstGeom prst="rect">
          <a:avLst/>
        </a:prstGeom>
        <a:noFill/>
        <a:ln w="9525" cmpd="sng">
          <a:noFill/>
        </a:ln>
      </xdr:spPr>
    </xdr:pic>
    <xdr:clientData/>
  </xdr:twoCellAnchor>
  <xdr:twoCellAnchor editAs="oneCell">
    <xdr:from>
      <xdr:col>8</xdr:col>
      <xdr:colOff>95250</xdr:colOff>
      <xdr:row>50</xdr:row>
      <xdr:rowOff>28575</xdr:rowOff>
    </xdr:from>
    <xdr:to>
      <xdr:col>8</xdr:col>
      <xdr:colOff>285750</xdr:colOff>
      <xdr:row>50</xdr:row>
      <xdr:rowOff>161925</xdr:rowOff>
    </xdr:to>
    <xdr:pic>
      <xdr:nvPicPr>
        <xdr:cNvPr id="16" name="optGetCars15"/>
        <xdr:cNvPicPr preferRelativeResize="1">
          <a:picLocks noChangeAspect="1"/>
        </xdr:cNvPicPr>
      </xdr:nvPicPr>
      <xdr:blipFill>
        <a:blip r:embed="rId2"/>
        <a:stretch>
          <a:fillRect/>
        </a:stretch>
      </xdr:blipFill>
      <xdr:spPr>
        <a:xfrm>
          <a:off x="4114800" y="9553575"/>
          <a:ext cx="190500" cy="133350"/>
        </a:xfrm>
        <a:prstGeom prst="rect">
          <a:avLst/>
        </a:prstGeom>
        <a:noFill/>
        <a:ln w="9525" cmpd="sng">
          <a:noFill/>
        </a:ln>
      </xdr:spPr>
    </xdr:pic>
    <xdr:clientData/>
  </xdr:twoCellAnchor>
  <xdr:twoCellAnchor editAs="oneCell">
    <xdr:from>
      <xdr:col>8</xdr:col>
      <xdr:colOff>95250</xdr:colOff>
      <xdr:row>53</xdr:row>
      <xdr:rowOff>28575</xdr:rowOff>
    </xdr:from>
    <xdr:to>
      <xdr:col>8</xdr:col>
      <xdr:colOff>285750</xdr:colOff>
      <xdr:row>53</xdr:row>
      <xdr:rowOff>161925</xdr:rowOff>
    </xdr:to>
    <xdr:pic>
      <xdr:nvPicPr>
        <xdr:cNvPr id="17" name="optGetCars16"/>
        <xdr:cNvPicPr preferRelativeResize="1">
          <a:picLocks noChangeAspect="1"/>
        </xdr:cNvPicPr>
      </xdr:nvPicPr>
      <xdr:blipFill>
        <a:blip r:embed="rId2"/>
        <a:stretch>
          <a:fillRect/>
        </a:stretch>
      </xdr:blipFill>
      <xdr:spPr>
        <a:xfrm>
          <a:off x="4114800" y="10125075"/>
          <a:ext cx="190500" cy="133350"/>
        </a:xfrm>
        <a:prstGeom prst="rect">
          <a:avLst/>
        </a:prstGeom>
        <a:noFill/>
        <a:ln w="9525" cmpd="sng">
          <a:noFill/>
        </a:ln>
      </xdr:spPr>
    </xdr:pic>
    <xdr:clientData/>
  </xdr:twoCellAnchor>
  <xdr:twoCellAnchor editAs="oneCell">
    <xdr:from>
      <xdr:col>8</xdr:col>
      <xdr:colOff>95250</xdr:colOff>
      <xdr:row>55</xdr:row>
      <xdr:rowOff>133350</xdr:rowOff>
    </xdr:from>
    <xdr:to>
      <xdr:col>8</xdr:col>
      <xdr:colOff>285750</xdr:colOff>
      <xdr:row>56</xdr:row>
      <xdr:rowOff>76200</xdr:rowOff>
    </xdr:to>
    <xdr:pic>
      <xdr:nvPicPr>
        <xdr:cNvPr id="18" name="optGetCars17"/>
        <xdr:cNvPicPr preferRelativeResize="1">
          <a:picLocks noChangeAspect="1"/>
        </xdr:cNvPicPr>
      </xdr:nvPicPr>
      <xdr:blipFill>
        <a:blip r:embed="rId2"/>
        <a:stretch>
          <a:fillRect/>
        </a:stretch>
      </xdr:blipFill>
      <xdr:spPr>
        <a:xfrm>
          <a:off x="4114800" y="10610850"/>
          <a:ext cx="190500" cy="133350"/>
        </a:xfrm>
        <a:prstGeom prst="rect">
          <a:avLst/>
        </a:prstGeom>
        <a:noFill/>
        <a:ln w="9525" cmpd="sng">
          <a:noFill/>
        </a:ln>
      </xdr:spPr>
    </xdr:pic>
    <xdr:clientData/>
  </xdr:twoCellAnchor>
  <xdr:twoCellAnchor editAs="oneCell">
    <xdr:from>
      <xdr:col>1</xdr:col>
      <xdr:colOff>95250</xdr:colOff>
      <xdr:row>15</xdr:row>
      <xdr:rowOff>38100</xdr:rowOff>
    </xdr:from>
    <xdr:to>
      <xdr:col>5</xdr:col>
      <xdr:colOff>590550</xdr:colOff>
      <xdr:row>16</xdr:row>
      <xdr:rowOff>95250</xdr:rowOff>
    </xdr:to>
    <xdr:pic>
      <xdr:nvPicPr>
        <xdr:cNvPr id="19" name="chkOwned"/>
        <xdr:cNvPicPr preferRelativeResize="1">
          <a:picLocks noChangeAspect="1"/>
        </xdr:cNvPicPr>
      </xdr:nvPicPr>
      <xdr:blipFill>
        <a:blip r:embed="rId4"/>
        <a:stretch>
          <a:fillRect/>
        </a:stretch>
      </xdr:blipFill>
      <xdr:spPr>
        <a:xfrm>
          <a:off x="342900" y="2895600"/>
          <a:ext cx="2438400" cy="247650"/>
        </a:xfrm>
        <a:prstGeom prst="rect">
          <a:avLst/>
        </a:prstGeom>
        <a:noFill/>
        <a:ln w="9525" cmpd="sng">
          <a:noFill/>
        </a:ln>
      </xdr:spPr>
    </xdr:pic>
    <xdr:clientData/>
  </xdr:twoCellAnchor>
  <xdr:twoCellAnchor editAs="oneCell">
    <xdr:from>
      <xdr:col>1</xdr:col>
      <xdr:colOff>95250</xdr:colOff>
      <xdr:row>16</xdr:row>
      <xdr:rowOff>76200</xdr:rowOff>
    </xdr:from>
    <xdr:to>
      <xdr:col>5</xdr:col>
      <xdr:colOff>590550</xdr:colOff>
      <xdr:row>17</xdr:row>
      <xdr:rowOff>133350</xdr:rowOff>
    </xdr:to>
    <xdr:pic>
      <xdr:nvPicPr>
        <xdr:cNvPr id="20" name="chkPremiumOnly"/>
        <xdr:cNvPicPr preferRelativeResize="1">
          <a:picLocks noChangeAspect="1"/>
        </xdr:cNvPicPr>
      </xdr:nvPicPr>
      <xdr:blipFill>
        <a:blip r:embed="rId5"/>
        <a:stretch>
          <a:fillRect/>
        </a:stretch>
      </xdr:blipFill>
      <xdr:spPr>
        <a:xfrm>
          <a:off x="342900" y="3124200"/>
          <a:ext cx="2438400" cy="247650"/>
        </a:xfrm>
        <a:prstGeom prst="rect">
          <a:avLst/>
        </a:prstGeom>
        <a:noFill/>
        <a:ln w="9525" cmpd="sng">
          <a:noFill/>
        </a:ln>
      </xdr:spPr>
    </xdr:pic>
    <xdr:clientData/>
  </xdr:twoCellAnchor>
  <xdr:twoCellAnchor editAs="oneCell">
    <xdr:from>
      <xdr:col>8</xdr:col>
      <xdr:colOff>95250</xdr:colOff>
      <xdr:row>58</xdr:row>
      <xdr:rowOff>133350</xdr:rowOff>
    </xdr:from>
    <xdr:to>
      <xdr:col>8</xdr:col>
      <xdr:colOff>285750</xdr:colOff>
      <xdr:row>59</xdr:row>
      <xdr:rowOff>76200</xdr:rowOff>
    </xdr:to>
    <xdr:pic>
      <xdr:nvPicPr>
        <xdr:cNvPr id="21" name="optGetCars18"/>
        <xdr:cNvPicPr preferRelativeResize="1">
          <a:picLocks noChangeAspect="1"/>
        </xdr:cNvPicPr>
      </xdr:nvPicPr>
      <xdr:blipFill>
        <a:blip r:embed="rId2"/>
        <a:stretch>
          <a:fillRect/>
        </a:stretch>
      </xdr:blipFill>
      <xdr:spPr>
        <a:xfrm>
          <a:off x="4114800" y="11182350"/>
          <a:ext cx="190500" cy="133350"/>
        </a:xfrm>
        <a:prstGeom prst="rect">
          <a:avLst/>
        </a:prstGeom>
        <a:noFill/>
        <a:ln w="9525" cmpd="sng">
          <a:noFill/>
        </a:ln>
      </xdr:spPr>
    </xdr:pic>
    <xdr:clientData/>
  </xdr:twoCellAnchor>
  <xdr:twoCellAnchor editAs="oneCell">
    <xdr:from>
      <xdr:col>8</xdr:col>
      <xdr:colOff>95250</xdr:colOff>
      <xdr:row>61</xdr:row>
      <xdr:rowOff>133350</xdr:rowOff>
    </xdr:from>
    <xdr:to>
      <xdr:col>8</xdr:col>
      <xdr:colOff>285750</xdr:colOff>
      <xdr:row>62</xdr:row>
      <xdr:rowOff>76200</xdr:rowOff>
    </xdr:to>
    <xdr:pic>
      <xdr:nvPicPr>
        <xdr:cNvPr id="22" name="optGetCars19"/>
        <xdr:cNvPicPr preferRelativeResize="1">
          <a:picLocks noChangeAspect="1"/>
        </xdr:cNvPicPr>
      </xdr:nvPicPr>
      <xdr:blipFill>
        <a:blip r:embed="rId2"/>
        <a:stretch>
          <a:fillRect/>
        </a:stretch>
      </xdr:blipFill>
      <xdr:spPr>
        <a:xfrm>
          <a:off x="4114800" y="11753850"/>
          <a:ext cx="190500" cy="133350"/>
        </a:xfrm>
        <a:prstGeom prst="rect">
          <a:avLst/>
        </a:prstGeom>
        <a:noFill/>
        <a:ln w="9525" cmpd="sng">
          <a:noFill/>
        </a:ln>
      </xdr:spPr>
    </xdr:pic>
    <xdr:clientData/>
  </xdr:twoCellAnchor>
  <xdr:twoCellAnchor editAs="oneCell">
    <xdr:from>
      <xdr:col>8</xdr:col>
      <xdr:colOff>95250</xdr:colOff>
      <xdr:row>67</xdr:row>
      <xdr:rowOff>142875</xdr:rowOff>
    </xdr:from>
    <xdr:to>
      <xdr:col>8</xdr:col>
      <xdr:colOff>285750</xdr:colOff>
      <xdr:row>68</xdr:row>
      <xdr:rowOff>85725</xdr:rowOff>
    </xdr:to>
    <xdr:pic>
      <xdr:nvPicPr>
        <xdr:cNvPr id="23" name="optGetCars21"/>
        <xdr:cNvPicPr preferRelativeResize="1">
          <a:picLocks noChangeAspect="1"/>
        </xdr:cNvPicPr>
      </xdr:nvPicPr>
      <xdr:blipFill>
        <a:blip r:embed="rId2"/>
        <a:stretch>
          <a:fillRect/>
        </a:stretch>
      </xdr:blipFill>
      <xdr:spPr>
        <a:xfrm>
          <a:off x="4114800" y="12906375"/>
          <a:ext cx="190500" cy="133350"/>
        </a:xfrm>
        <a:prstGeom prst="rect">
          <a:avLst/>
        </a:prstGeom>
        <a:noFill/>
        <a:ln w="9525" cmpd="sng">
          <a:noFill/>
        </a:ln>
      </xdr:spPr>
    </xdr:pic>
    <xdr:clientData/>
  </xdr:twoCellAnchor>
  <xdr:twoCellAnchor editAs="oneCell">
    <xdr:from>
      <xdr:col>8</xdr:col>
      <xdr:colOff>95250</xdr:colOff>
      <xdr:row>70</xdr:row>
      <xdr:rowOff>133350</xdr:rowOff>
    </xdr:from>
    <xdr:to>
      <xdr:col>8</xdr:col>
      <xdr:colOff>285750</xdr:colOff>
      <xdr:row>71</xdr:row>
      <xdr:rowOff>76200</xdr:rowOff>
    </xdr:to>
    <xdr:pic>
      <xdr:nvPicPr>
        <xdr:cNvPr id="24" name="optGetCars22"/>
        <xdr:cNvPicPr preferRelativeResize="1">
          <a:picLocks noChangeAspect="1"/>
        </xdr:cNvPicPr>
      </xdr:nvPicPr>
      <xdr:blipFill>
        <a:blip r:embed="rId2"/>
        <a:stretch>
          <a:fillRect/>
        </a:stretch>
      </xdr:blipFill>
      <xdr:spPr>
        <a:xfrm>
          <a:off x="4114800" y="13468350"/>
          <a:ext cx="190500" cy="133350"/>
        </a:xfrm>
        <a:prstGeom prst="rect">
          <a:avLst/>
        </a:prstGeom>
        <a:noFill/>
        <a:ln w="9525" cmpd="sng">
          <a:noFill/>
        </a:ln>
      </xdr:spPr>
    </xdr:pic>
    <xdr:clientData/>
  </xdr:twoCellAnchor>
  <xdr:twoCellAnchor editAs="oneCell">
    <xdr:from>
      <xdr:col>8</xdr:col>
      <xdr:colOff>95250</xdr:colOff>
      <xdr:row>64</xdr:row>
      <xdr:rowOff>38100</xdr:rowOff>
    </xdr:from>
    <xdr:to>
      <xdr:col>8</xdr:col>
      <xdr:colOff>285750</xdr:colOff>
      <xdr:row>64</xdr:row>
      <xdr:rowOff>171450</xdr:rowOff>
    </xdr:to>
    <xdr:pic>
      <xdr:nvPicPr>
        <xdr:cNvPr id="25" name="optGetCars20"/>
        <xdr:cNvPicPr preferRelativeResize="1">
          <a:picLocks noChangeAspect="1"/>
        </xdr:cNvPicPr>
      </xdr:nvPicPr>
      <xdr:blipFill>
        <a:blip r:embed="rId2"/>
        <a:stretch>
          <a:fillRect/>
        </a:stretch>
      </xdr:blipFill>
      <xdr:spPr>
        <a:xfrm>
          <a:off x="4114800" y="12230100"/>
          <a:ext cx="190500" cy="133350"/>
        </a:xfrm>
        <a:prstGeom prst="rect">
          <a:avLst/>
        </a:prstGeom>
        <a:noFill/>
        <a:ln w="9525" cmpd="sng">
          <a:noFill/>
        </a:ln>
      </xdr:spPr>
    </xdr:pic>
    <xdr:clientData/>
  </xdr:twoCellAnchor>
  <xdr:twoCellAnchor editAs="oneCell">
    <xdr:from>
      <xdr:col>8</xdr:col>
      <xdr:colOff>95250</xdr:colOff>
      <xdr:row>73</xdr:row>
      <xdr:rowOff>38100</xdr:rowOff>
    </xdr:from>
    <xdr:to>
      <xdr:col>8</xdr:col>
      <xdr:colOff>285750</xdr:colOff>
      <xdr:row>73</xdr:row>
      <xdr:rowOff>171450</xdr:rowOff>
    </xdr:to>
    <xdr:pic>
      <xdr:nvPicPr>
        <xdr:cNvPr id="26" name="optGetCars23"/>
        <xdr:cNvPicPr preferRelativeResize="1">
          <a:picLocks noChangeAspect="1"/>
        </xdr:cNvPicPr>
      </xdr:nvPicPr>
      <xdr:blipFill>
        <a:blip r:embed="rId2"/>
        <a:stretch>
          <a:fillRect/>
        </a:stretch>
      </xdr:blipFill>
      <xdr:spPr>
        <a:xfrm>
          <a:off x="4114800" y="13944600"/>
          <a:ext cx="190500" cy="133350"/>
        </a:xfrm>
        <a:prstGeom prst="rect">
          <a:avLst/>
        </a:prstGeom>
        <a:noFill/>
        <a:ln w="9525" cmpd="sng">
          <a:noFill/>
        </a:ln>
      </xdr:spPr>
    </xdr:pic>
    <xdr:clientData/>
  </xdr:twoCellAnchor>
  <xdr:twoCellAnchor editAs="oneCell">
    <xdr:from>
      <xdr:col>8</xdr:col>
      <xdr:colOff>95250</xdr:colOff>
      <xdr:row>75</xdr:row>
      <xdr:rowOff>142875</xdr:rowOff>
    </xdr:from>
    <xdr:to>
      <xdr:col>8</xdr:col>
      <xdr:colOff>285750</xdr:colOff>
      <xdr:row>76</xdr:row>
      <xdr:rowOff>85725</xdr:rowOff>
    </xdr:to>
    <xdr:pic>
      <xdr:nvPicPr>
        <xdr:cNvPr id="27" name="optGetCars24"/>
        <xdr:cNvPicPr preferRelativeResize="1">
          <a:picLocks noChangeAspect="1"/>
        </xdr:cNvPicPr>
      </xdr:nvPicPr>
      <xdr:blipFill>
        <a:blip r:embed="rId2"/>
        <a:stretch>
          <a:fillRect/>
        </a:stretch>
      </xdr:blipFill>
      <xdr:spPr>
        <a:xfrm>
          <a:off x="4114800" y="14430375"/>
          <a:ext cx="190500" cy="133350"/>
        </a:xfrm>
        <a:prstGeom prst="rect">
          <a:avLst/>
        </a:prstGeom>
        <a:noFill/>
        <a:ln w="9525" cmpd="sng">
          <a:noFill/>
        </a:ln>
      </xdr:spPr>
    </xdr:pic>
    <xdr:clientData/>
  </xdr:twoCellAnchor>
  <xdr:twoCellAnchor editAs="oneCell">
    <xdr:from>
      <xdr:col>8</xdr:col>
      <xdr:colOff>95250</xdr:colOff>
      <xdr:row>78</xdr:row>
      <xdr:rowOff>38100</xdr:rowOff>
    </xdr:from>
    <xdr:to>
      <xdr:col>8</xdr:col>
      <xdr:colOff>285750</xdr:colOff>
      <xdr:row>78</xdr:row>
      <xdr:rowOff>171450</xdr:rowOff>
    </xdr:to>
    <xdr:pic>
      <xdr:nvPicPr>
        <xdr:cNvPr id="28" name="optGetCars25"/>
        <xdr:cNvPicPr preferRelativeResize="1">
          <a:picLocks noChangeAspect="1"/>
        </xdr:cNvPicPr>
      </xdr:nvPicPr>
      <xdr:blipFill>
        <a:blip r:embed="rId2"/>
        <a:stretch>
          <a:fillRect/>
        </a:stretch>
      </xdr:blipFill>
      <xdr:spPr>
        <a:xfrm>
          <a:off x="4114800" y="14897100"/>
          <a:ext cx="190500" cy="133350"/>
        </a:xfrm>
        <a:prstGeom prst="rect">
          <a:avLst/>
        </a:prstGeom>
        <a:noFill/>
        <a:ln w="9525" cmpd="sng">
          <a:noFill/>
        </a:ln>
      </xdr:spPr>
    </xdr:pic>
    <xdr:clientData/>
  </xdr:twoCellAnchor>
  <xdr:twoCellAnchor editAs="oneCell">
    <xdr:from>
      <xdr:col>8</xdr:col>
      <xdr:colOff>95250</xdr:colOff>
      <xdr:row>80</xdr:row>
      <xdr:rowOff>133350</xdr:rowOff>
    </xdr:from>
    <xdr:to>
      <xdr:col>8</xdr:col>
      <xdr:colOff>285750</xdr:colOff>
      <xdr:row>81</xdr:row>
      <xdr:rowOff>76200</xdr:rowOff>
    </xdr:to>
    <xdr:pic>
      <xdr:nvPicPr>
        <xdr:cNvPr id="29" name="optGetCars26"/>
        <xdr:cNvPicPr preferRelativeResize="1">
          <a:picLocks noChangeAspect="1"/>
        </xdr:cNvPicPr>
      </xdr:nvPicPr>
      <xdr:blipFill>
        <a:blip r:embed="rId2"/>
        <a:stretch>
          <a:fillRect/>
        </a:stretch>
      </xdr:blipFill>
      <xdr:spPr>
        <a:xfrm>
          <a:off x="4114800" y="15373350"/>
          <a:ext cx="190500" cy="133350"/>
        </a:xfrm>
        <a:prstGeom prst="rect">
          <a:avLst/>
        </a:prstGeom>
        <a:noFill/>
        <a:ln w="9525" cmpd="sng">
          <a:noFill/>
        </a:ln>
      </xdr:spPr>
    </xdr:pic>
    <xdr:clientData/>
  </xdr:twoCellAnchor>
  <xdr:twoCellAnchor editAs="oneCell">
    <xdr:from>
      <xdr:col>8</xdr:col>
      <xdr:colOff>95250</xdr:colOff>
      <xdr:row>84</xdr:row>
      <xdr:rowOff>114300</xdr:rowOff>
    </xdr:from>
    <xdr:to>
      <xdr:col>8</xdr:col>
      <xdr:colOff>285750</xdr:colOff>
      <xdr:row>85</xdr:row>
      <xdr:rowOff>57150</xdr:rowOff>
    </xdr:to>
    <xdr:pic>
      <xdr:nvPicPr>
        <xdr:cNvPr id="30" name="optGetCars27"/>
        <xdr:cNvPicPr preferRelativeResize="1">
          <a:picLocks noChangeAspect="1"/>
        </xdr:cNvPicPr>
      </xdr:nvPicPr>
      <xdr:blipFill>
        <a:blip r:embed="rId2"/>
        <a:stretch>
          <a:fillRect/>
        </a:stretch>
      </xdr:blipFill>
      <xdr:spPr>
        <a:xfrm>
          <a:off x="4114800" y="16116300"/>
          <a:ext cx="190500" cy="133350"/>
        </a:xfrm>
        <a:prstGeom prst="rect">
          <a:avLst/>
        </a:prstGeom>
        <a:noFill/>
        <a:ln w="9525" cmpd="sng">
          <a:noFill/>
        </a:ln>
      </xdr:spPr>
    </xdr:pic>
    <xdr:clientData/>
  </xdr:twoCellAnchor>
  <xdr:twoCellAnchor editAs="oneCell">
    <xdr:from>
      <xdr:col>8</xdr:col>
      <xdr:colOff>95250</xdr:colOff>
      <xdr:row>95</xdr:row>
      <xdr:rowOff>28575</xdr:rowOff>
    </xdr:from>
    <xdr:to>
      <xdr:col>8</xdr:col>
      <xdr:colOff>285750</xdr:colOff>
      <xdr:row>95</xdr:row>
      <xdr:rowOff>161925</xdr:rowOff>
    </xdr:to>
    <xdr:pic>
      <xdr:nvPicPr>
        <xdr:cNvPr id="31" name="optGetCars29"/>
        <xdr:cNvPicPr preferRelativeResize="1">
          <a:picLocks noChangeAspect="1"/>
        </xdr:cNvPicPr>
      </xdr:nvPicPr>
      <xdr:blipFill>
        <a:blip r:embed="rId2"/>
        <a:stretch>
          <a:fillRect/>
        </a:stretch>
      </xdr:blipFill>
      <xdr:spPr>
        <a:xfrm>
          <a:off x="4114800" y="18126075"/>
          <a:ext cx="190500" cy="133350"/>
        </a:xfrm>
        <a:prstGeom prst="rect">
          <a:avLst/>
        </a:prstGeom>
        <a:noFill/>
        <a:ln w="9525" cmpd="sng">
          <a:noFill/>
        </a:ln>
      </xdr:spPr>
    </xdr:pic>
    <xdr:clientData/>
  </xdr:twoCellAnchor>
  <xdr:twoCellAnchor editAs="oneCell">
    <xdr:from>
      <xdr:col>8</xdr:col>
      <xdr:colOff>95250</xdr:colOff>
      <xdr:row>98</xdr:row>
      <xdr:rowOff>142875</xdr:rowOff>
    </xdr:from>
    <xdr:to>
      <xdr:col>8</xdr:col>
      <xdr:colOff>285750</xdr:colOff>
      <xdr:row>99</xdr:row>
      <xdr:rowOff>85725</xdr:rowOff>
    </xdr:to>
    <xdr:pic>
      <xdr:nvPicPr>
        <xdr:cNvPr id="32" name="optGetCars30"/>
        <xdr:cNvPicPr preferRelativeResize="1">
          <a:picLocks noChangeAspect="1"/>
        </xdr:cNvPicPr>
      </xdr:nvPicPr>
      <xdr:blipFill>
        <a:blip r:embed="rId2"/>
        <a:stretch>
          <a:fillRect/>
        </a:stretch>
      </xdr:blipFill>
      <xdr:spPr>
        <a:xfrm>
          <a:off x="4114800" y="18811875"/>
          <a:ext cx="190500" cy="133350"/>
        </a:xfrm>
        <a:prstGeom prst="rect">
          <a:avLst/>
        </a:prstGeom>
        <a:noFill/>
        <a:ln w="9525" cmpd="sng">
          <a:noFill/>
        </a:ln>
      </xdr:spPr>
    </xdr:pic>
    <xdr:clientData/>
  </xdr:twoCellAnchor>
  <xdr:twoCellAnchor editAs="oneCell">
    <xdr:from>
      <xdr:col>8</xdr:col>
      <xdr:colOff>95250</xdr:colOff>
      <xdr:row>90</xdr:row>
      <xdr:rowOff>123825</xdr:rowOff>
    </xdr:from>
    <xdr:to>
      <xdr:col>8</xdr:col>
      <xdr:colOff>285750</xdr:colOff>
      <xdr:row>91</xdr:row>
      <xdr:rowOff>66675</xdr:rowOff>
    </xdr:to>
    <xdr:pic>
      <xdr:nvPicPr>
        <xdr:cNvPr id="33" name="optGetCars28"/>
        <xdr:cNvPicPr preferRelativeResize="1">
          <a:picLocks noChangeAspect="1"/>
        </xdr:cNvPicPr>
      </xdr:nvPicPr>
      <xdr:blipFill>
        <a:blip r:embed="rId2"/>
        <a:stretch>
          <a:fillRect/>
        </a:stretch>
      </xdr:blipFill>
      <xdr:spPr>
        <a:xfrm>
          <a:off x="4114800" y="17268825"/>
          <a:ext cx="190500" cy="133350"/>
        </a:xfrm>
        <a:prstGeom prst="rect">
          <a:avLst/>
        </a:prstGeom>
        <a:noFill/>
        <a:ln w="9525" cmpd="sng">
          <a:noFill/>
        </a:ln>
      </xdr:spPr>
    </xdr:pic>
    <xdr:clientData/>
  </xdr:twoCellAnchor>
  <xdr:twoCellAnchor editAs="oneCell">
    <xdr:from>
      <xdr:col>8</xdr:col>
      <xdr:colOff>95250</xdr:colOff>
      <xdr:row>102</xdr:row>
      <xdr:rowOff>28575</xdr:rowOff>
    </xdr:from>
    <xdr:to>
      <xdr:col>8</xdr:col>
      <xdr:colOff>285750</xdr:colOff>
      <xdr:row>102</xdr:row>
      <xdr:rowOff>161925</xdr:rowOff>
    </xdr:to>
    <xdr:pic>
      <xdr:nvPicPr>
        <xdr:cNvPr id="34" name="optGetCars31"/>
        <xdr:cNvPicPr preferRelativeResize="1">
          <a:picLocks noChangeAspect="1"/>
        </xdr:cNvPicPr>
      </xdr:nvPicPr>
      <xdr:blipFill>
        <a:blip r:embed="rId2"/>
        <a:stretch>
          <a:fillRect/>
        </a:stretch>
      </xdr:blipFill>
      <xdr:spPr>
        <a:xfrm>
          <a:off x="4114800" y="19459575"/>
          <a:ext cx="190500" cy="133350"/>
        </a:xfrm>
        <a:prstGeom prst="rect">
          <a:avLst/>
        </a:prstGeom>
        <a:noFill/>
        <a:ln w="9525" cmpd="sng">
          <a:noFill/>
        </a:ln>
      </xdr:spPr>
    </xdr:pic>
    <xdr:clientData/>
  </xdr:twoCellAnchor>
  <xdr:twoCellAnchor editAs="oneCell">
    <xdr:from>
      <xdr:col>8</xdr:col>
      <xdr:colOff>95250</xdr:colOff>
      <xdr:row>105</xdr:row>
      <xdr:rowOff>38100</xdr:rowOff>
    </xdr:from>
    <xdr:to>
      <xdr:col>8</xdr:col>
      <xdr:colOff>285750</xdr:colOff>
      <xdr:row>105</xdr:row>
      <xdr:rowOff>171450</xdr:rowOff>
    </xdr:to>
    <xdr:pic>
      <xdr:nvPicPr>
        <xdr:cNvPr id="35" name="optGetCars32"/>
        <xdr:cNvPicPr preferRelativeResize="1">
          <a:picLocks noChangeAspect="1"/>
        </xdr:cNvPicPr>
      </xdr:nvPicPr>
      <xdr:blipFill>
        <a:blip r:embed="rId2"/>
        <a:stretch>
          <a:fillRect/>
        </a:stretch>
      </xdr:blipFill>
      <xdr:spPr>
        <a:xfrm>
          <a:off x="4114800" y="20040600"/>
          <a:ext cx="190500" cy="133350"/>
        </a:xfrm>
        <a:prstGeom prst="rect">
          <a:avLst/>
        </a:prstGeom>
        <a:noFill/>
        <a:ln w="9525" cmpd="sng">
          <a:noFill/>
        </a:ln>
      </xdr:spPr>
    </xdr:pic>
    <xdr:clientData/>
  </xdr:twoCellAnchor>
  <xdr:twoCellAnchor editAs="oneCell">
    <xdr:from>
      <xdr:col>8</xdr:col>
      <xdr:colOff>95250</xdr:colOff>
      <xdr:row>107</xdr:row>
      <xdr:rowOff>133350</xdr:rowOff>
    </xdr:from>
    <xdr:to>
      <xdr:col>8</xdr:col>
      <xdr:colOff>285750</xdr:colOff>
      <xdr:row>108</xdr:row>
      <xdr:rowOff>76200</xdr:rowOff>
    </xdr:to>
    <xdr:pic>
      <xdr:nvPicPr>
        <xdr:cNvPr id="36" name="optGetCars33"/>
        <xdr:cNvPicPr preferRelativeResize="1">
          <a:picLocks noChangeAspect="1"/>
        </xdr:cNvPicPr>
      </xdr:nvPicPr>
      <xdr:blipFill>
        <a:blip r:embed="rId2"/>
        <a:stretch>
          <a:fillRect/>
        </a:stretch>
      </xdr:blipFill>
      <xdr:spPr>
        <a:xfrm>
          <a:off x="4114800" y="20516850"/>
          <a:ext cx="190500" cy="133350"/>
        </a:xfrm>
        <a:prstGeom prst="rect">
          <a:avLst/>
        </a:prstGeom>
        <a:noFill/>
        <a:ln w="9525" cmpd="sng">
          <a:noFill/>
        </a:ln>
      </xdr:spPr>
    </xdr:pic>
    <xdr:clientData/>
  </xdr:twoCellAnchor>
  <xdr:twoCellAnchor editAs="oneCell">
    <xdr:from>
      <xdr:col>8</xdr:col>
      <xdr:colOff>95250</xdr:colOff>
      <xdr:row>111</xdr:row>
      <xdr:rowOff>123825</xdr:rowOff>
    </xdr:from>
    <xdr:to>
      <xdr:col>8</xdr:col>
      <xdr:colOff>285750</xdr:colOff>
      <xdr:row>112</xdr:row>
      <xdr:rowOff>66675</xdr:rowOff>
    </xdr:to>
    <xdr:pic>
      <xdr:nvPicPr>
        <xdr:cNvPr id="37" name="optGetCars34"/>
        <xdr:cNvPicPr preferRelativeResize="1">
          <a:picLocks noChangeAspect="1"/>
        </xdr:cNvPicPr>
      </xdr:nvPicPr>
      <xdr:blipFill>
        <a:blip r:embed="rId2"/>
        <a:stretch>
          <a:fillRect/>
        </a:stretch>
      </xdr:blipFill>
      <xdr:spPr>
        <a:xfrm>
          <a:off x="4114800" y="21269325"/>
          <a:ext cx="190500" cy="133350"/>
        </a:xfrm>
        <a:prstGeom prst="rect">
          <a:avLst/>
        </a:prstGeom>
        <a:noFill/>
        <a:ln w="9525" cmpd="sng">
          <a:noFill/>
        </a:ln>
      </xdr:spPr>
    </xdr:pic>
    <xdr:clientData/>
  </xdr:twoCellAnchor>
  <xdr:twoCellAnchor editAs="oneCell">
    <xdr:from>
      <xdr:col>8</xdr:col>
      <xdr:colOff>95250</xdr:colOff>
      <xdr:row>117</xdr:row>
      <xdr:rowOff>123825</xdr:rowOff>
    </xdr:from>
    <xdr:to>
      <xdr:col>8</xdr:col>
      <xdr:colOff>285750</xdr:colOff>
      <xdr:row>118</xdr:row>
      <xdr:rowOff>66675</xdr:rowOff>
    </xdr:to>
    <xdr:pic>
      <xdr:nvPicPr>
        <xdr:cNvPr id="38" name="optGetCars35"/>
        <xdr:cNvPicPr preferRelativeResize="1">
          <a:picLocks noChangeAspect="1"/>
        </xdr:cNvPicPr>
      </xdr:nvPicPr>
      <xdr:blipFill>
        <a:blip r:embed="rId2"/>
        <a:stretch>
          <a:fillRect/>
        </a:stretch>
      </xdr:blipFill>
      <xdr:spPr>
        <a:xfrm>
          <a:off x="4114800" y="22412325"/>
          <a:ext cx="190500" cy="133350"/>
        </a:xfrm>
        <a:prstGeom prst="rect">
          <a:avLst/>
        </a:prstGeom>
        <a:noFill/>
        <a:ln w="9525" cmpd="sng">
          <a:noFill/>
        </a:ln>
      </xdr:spPr>
    </xdr:pic>
    <xdr:clientData/>
  </xdr:twoCellAnchor>
  <xdr:twoCellAnchor editAs="oneCell">
    <xdr:from>
      <xdr:col>8</xdr:col>
      <xdr:colOff>95250</xdr:colOff>
      <xdr:row>122</xdr:row>
      <xdr:rowOff>133350</xdr:rowOff>
    </xdr:from>
    <xdr:to>
      <xdr:col>8</xdr:col>
      <xdr:colOff>285750</xdr:colOff>
      <xdr:row>123</xdr:row>
      <xdr:rowOff>76200</xdr:rowOff>
    </xdr:to>
    <xdr:pic>
      <xdr:nvPicPr>
        <xdr:cNvPr id="39" name="optGetCars36"/>
        <xdr:cNvPicPr preferRelativeResize="1">
          <a:picLocks noChangeAspect="1"/>
        </xdr:cNvPicPr>
      </xdr:nvPicPr>
      <xdr:blipFill>
        <a:blip r:embed="rId2"/>
        <a:stretch>
          <a:fillRect/>
        </a:stretch>
      </xdr:blipFill>
      <xdr:spPr>
        <a:xfrm>
          <a:off x="4114800" y="23374350"/>
          <a:ext cx="190500" cy="133350"/>
        </a:xfrm>
        <a:prstGeom prst="rect">
          <a:avLst/>
        </a:prstGeom>
        <a:noFill/>
        <a:ln w="9525" cmpd="sng">
          <a:noFill/>
        </a:ln>
      </xdr:spPr>
    </xdr:pic>
    <xdr:clientData/>
  </xdr:twoCellAnchor>
  <xdr:twoCellAnchor editAs="oneCell">
    <xdr:from>
      <xdr:col>8</xdr:col>
      <xdr:colOff>95250</xdr:colOff>
      <xdr:row>126</xdr:row>
      <xdr:rowOff>38100</xdr:rowOff>
    </xdr:from>
    <xdr:to>
      <xdr:col>8</xdr:col>
      <xdr:colOff>285750</xdr:colOff>
      <xdr:row>126</xdr:row>
      <xdr:rowOff>171450</xdr:rowOff>
    </xdr:to>
    <xdr:pic>
      <xdr:nvPicPr>
        <xdr:cNvPr id="40" name="optGetCars37"/>
        <xdr:cNvPicPr preferRelativeResize="1">
          <a:picLocks noChangeAspect="1"/>
        </xdr:cNvPicPr>
      </xdr:nvPicPr>
      <xdr:blipFill>
        <a:blip r:embed="rId2"/>
        <a:stretch>
          <a:fillRect/>
        </a:stretch>
      </xdr:blipFill>
      <xdr:spPr>
        <a:xfrm>
          <a:off x="4114800" y="24041100"/>
          <a:ext cx="190500" cy="133350"/>
        </a:xfrm>
        <a:prstGeom prst="rect">
          <a:avLst/>
        </a:prstGeom>
        <a:noFill/>
        <a:ln w="9525" cmpd="sng">
          <a:noFill/>
        </a:ln>
      </xdr:spPr>
    </xdr:pic>
    <xdr:clientData/>
  </xdr:twoCellAnchor>
  <xdr:twoCellAnchor editAs="oneCell">
    <xdr:from>
      <xdr:col>8</xdr:col>
      <xdr:colOff>95250</xdr:colOff>
      <xdr:row>129</xdr:row>
      <xdr:rowOff>28575</xdr:rowOff>
    </xdr:from>
    <xdr:to>
      <xdr:col>8</xdr:col>
      <xdr:colOff>285750</xdr:colOff>
      <xdr:row>129</xdr:row>
      <xdr:rowOff>161925</xdr:rowOff>
    </xdr:to>
    <xdr:pic>
      <xdr:nvPicPr>
        <xdr:cNvPr id="41" name="optGetCars38"/>
        <xdr:cNvPicPr preferRelativeResize="1">
          <a:picLocks noChangeAspect="1"/>
        </xdr:cNvPicPr>
      </xdr:nvPicPr>
      <xdr:blipFill>
        <a:blip r:embed="rId2"/>
        <a:stretch>
          <a:fillRect/>
        </a:stretch>
      </xdr:blipFill>
      <xdr:spPr>
        <a:xfrm>
          <a:off x="4114800" y="24603075"/>
          <a:ext cx="190500" cy="133350"/>
        </a:xfrm>
        <a:prstGeom prst="rect">
          <a:avLst/>
        </a:prstGeom>
        <a:noFill/>
        <a:ln w="9525" cmpd="sng">
          <a:noFill/>
        </a:ln>
      </xdr:spPr>
    </xdr:pic>
    <xdr:clientData/>
  </xdr:twoCellAnchor>
  <xdr:twoCellAnchor editAs="oneCell">
    <xdr:from>
      <xdr:col>8</xdr:col>
      <xdr:colOff>95250</xdr:colOff>
      <xdr:row>133</xdr:row>
      <xdr:rowOff>133350</xdr:rowOff>
    </xdr:from>
    <xdr:to>
      <xdr:col>8</xdr:col>
      <xdr:colOff>285750</xdr:colOff>
      <xdr:row>134</xdr:row>
      <xdr:rowOff>76200</xdr:rowOff>
    </xdr:to>
    <xdr:pic>
      <xdr:nvPicPr>
        <xdr:cNvPr id="42" name="optGetCars39"/>
        <xdr:cNvPicPr preferRelativeResize="1">
          <a:picLocks noChangeAspect="1"/>
        </xdr:cNvPicPr>
      </xdr:nvPicPr>
      <xdr:blipFill>
        <a:blip r:embed="rId2"/>
        <a:stretch>
          <a:fillRect/>
        </a:stretch>
      </xdr:blipFill>
      <xdr:spPr>
        <a:xfrm>
          <a:off x="4114800" y="25469850"/>
          <a:ext cx="190500" cy="133350"/>
        </a:xfrm>
        <a:prstGeom prst="rect">
          <a:avLst/>
        </a:prstGeom>
        <a:noFill/>
        <a:ln w="9525" cmpd="sng">
          <a:noFill/>
        </a:ln>
      </xdr:spPr>
    </xdr:pic>
    <xdr:clientData/>
  </xdr:twoCellAnchor>
  <xdr:twoCellAnchor editAs="oneCell">
    <xdr:from>
      <xdr:col>8</xdr:col>
      <xdr:colOff>95250</xdr:colOff>
      <xdr:row>138</xdr:row>
      <xdr:rowOff>142875</xdr:rowOff>
    </xdr:from>
    <xdr:to>
      <xdr:col>8</xdr:col>
      <xdr:colOff>285750</xdr:colOff>
      <xdr:row>139</xdr:row>
      <xdr:rowOff>85725</xdr:rowOff>
    </xdr:to>
    <xdr:pic>
      <xdr:nvPicPr>
        <xdr:cNvPr id="43" name="optGetCars40"/>
        <xdr:cNvPicPr preferRelativeResize="1">
          <a:picLocks noChangeAspect="1"/>
        </xdr:cNvPicPr>
      </xdr:nvPicPr>
      <xdr:blipFill>
        <a:blip r:embed="rId2"/>
        <a:stretch>
          <a:fillRect/>
        </a:stretch>
      </xdr:blipFill>
      <xdr:spPr>
        <a:xfrm>
          <a:off x="4114800" y="26431875"/>
          <a:ext cx="190500" cy="133350"/>
        </a:xfrm>
        <a:prstGeom prst="rect">
          <a:avLst/>
        </a:prstGeom>
        <a:noFill/>
        <a:ln w="9525" cmpd="sng">
          <a:noFill/>
        </a:ln>
      </xdr:spPr>
    </xdr:pic>
    <xdr:clientData/>
  </xdr:twoCellAnchor>
  <xdr:twoCellAnchor editAs="oneCell">
    <xdr:from>
      <xdr:col>8</xdr:col>
      <xdr:colOff>95250</xdr:colOff>
      <xdr:row>142</xdr:row>
      <xdr:rowOff>142875</xdr:rowOff>
    </xdr:from>
    <xdr:to>
      <xdr:col>8</xdr:col>
      <xdr:colOff>285750</xdr:colOff>
      <xdr:row>143</xdr:row>
      <xdr:rowOff>85725</xdr:rowOff>
    </xdr:to>
    <xdr:pic>
      <xdr:nvPicPr>
        <xdr:cNvPr id="44" name="optGetCars41"/>
        <xdr:cNvPicPr preferRelativeResize="1">
          <a:picLocks noChangeAspect="1"/>
        </xdr:cNvPicPr>
      </xdr:nvPicPr>
      <xdr:blipFill>
        <a:blip r:embed="rId2"/>
        <a:stretch>
          <a:fillRect/>
        </a:stretch>
      </xdr:blipFill>
      <xdr:spPr>
        <a:xfrm>
          <a:off x="4114800" y="27193875"/>
          <a:ext cx="190500" cy="133350"/>
        </a:xfrm>
        <a:prstGeom prst="rect">
          <a:avLst/>
        </a:prstGeom>
        <a:noFill/>
        <a:ln w="9525" cmpd="sng">
          <a:noFill/>
        </a:ln>
      </xdr:spPr>
    </xdr:pic>
    <xdr:clientData/>
  </xdr:twoCellAnchor>
  <xdr:twoCellAnchor editAs="oneCell">
    <xdr:from>
      <xdr:col>8</xdr:col>
      <xdr:colOff>95250</xdr:colOff>
      <xdr:row>150</xdr:row>
      <xdr:rowOff>28575</xdr:rowOff>
    </xdr:from>
    <xdr:to>
      <xdr:col>8</xdr:col>
      <xdr:colOff>285750</xdr:colOff>
      <xdr:row>150</xdr:row>
      <xdr:rowOff>161925</xdr:rowOff>
    </xdr:to>
    <xdr:pic>
      <xdr:nvPicPr>
        <xdr:cNvPr id="45" name="optGetCars43"/>
        <xdr:cNvPicPr preferRelativeResize="1">
          <a:picLocks noChangeAspect="1"/>
        </xdr:cNvPicPr>
      </xdr:nvPicPr>
      <xdr:blipFill>
        <a:blip r:embed="rId2"/>
        <a:stretch>
          <a:fillRect/>
        </a:stretch>
      </xdr:blipFill>
      <xdr:spPr>
        <a:xfrm>
          <a:off x="4114800" y="28603575"/>
          <a:ext cx="190500" cy="133350"/>
        </a:xfrm>
        <a:prstGeom prst="rect">
          <a:avLst/>
        </a:prstGeom>
        <a:noFill/>
        <a:ln w="9525" cmpd="sng">
          <a:noFill/>
        </a:ln>
      </xdr:spPr>
    </xdr:pic>
    <xdr:clientData/>
  </xdr:twoCellAnchor>
  <xdr:twoCellAnchor editAs="oneCell">
    <xdr:from>
      <xdr:col>8</xdr:col>
      <xdr:colOff>95250</xdr:colOff>
      <xdr:row>155</xdr:row>
      <xdr:rowOff>38100</xdr:rowOff>
    </xdr:from>
    <xdr:to>
      <xdr:col>8</xdr:col>
      <xdr:colOff>285750</xdr:colOff>
      <xdr:row>155</xdr:row>
      <xdr:rowOff>171450</xdr:rowOff>
    </xdr:to>
    <xdr:pic>
      <xdr:nvPicPr>
        <xdr:cNvPr id="46" name="optGetCars44"/>
        <xdr:cNvPicPr preferRelativeResize="1">
          <a:picLocks noChangeAspect="1"/>
        </xdr:cNvPicPr>
      </xdr:nvPicPr>
      <xdr:blipFill>
        <a:blip r:embed="rId2"/>
        <a:stretch>
          <a:fillRect/>
        </a:stretch>
      </xdr:blipFill>
      <xdr:spPr>
        <a:xfrm>
          <a:off x="4114800" y="29565600"/>
          <a:ext cx="190500" cy="133350"/>
        </a:xfrm>
        <a:prstGeom prst="rect">
          <a:avLst/>
        </a:prstGeom>
        <a:noFill/>
        <a:ln w="9525" cmpd="sng">
          <a:noFill/>
        </a:ln>
      </xdr:spPr>
    </xdr:pic>
    <xdr:clientData/>
  </xdr:twoCellAnchor>
  <xdr:twoCellAnchor editAs="oneCell">
    <xdr:from>
      <xdr:col>8</xdr:col>
      <xdr:colOff>95250</xdr:colOff>
      <xdr:row>146</xdr:row>
      <xdr:rowOff>142875</xdr:rowOff>
    </xdr:from>
    <xdr:to>
      <xdr:col>8</xdr:col>
      <xdr:colOff>285750</xdr:colOff>
      <xdr:row>147</xdr:row>
      <xdr:rowOff>85725</xdr:rowOff>
    </xdr:to>
    <xdr:pic>
      <xdr:nvPicPr>
        <xdr:cNvPr id="47" name="optGetCars42"/>
        <xdr:cNvPicPr preferRelativeResize="1">
          <a:picLocks noChangeAspect="1"/>
        </xdr:cNvPicPr>
      </xdr:nvPicPr>
      <xdr:blipFill>
        <a:blip r:embed="rId2"/>
        <a:stretch>
          <a:fillRect/>
        </a:stretch>
      </xdr:blipFill>
      <xdr:spPr>
        <a:xfrm>
          <a:off x="4114800" y="27955875"/>
          <a:ext cx="190500" cy="133350"/>
        </a:xfrm>
        <a:prstGeom prst="rect">
          <a:avLst/>
        </a:prstGeom>
        <a:noFill/>
        <a:ln w="9525" cmpd="sng">
          <a:noFill/>
        </a:ln>
      </xdr:spPr>
    </xdr:pic>
    <xdr:clientData/>
  </xdr:twoCellAnchor>
  <xdr:twoCellAnchor editAs="oneCell">
    <xdr:from>
      <xdr:col>1</xdr:col>
      <xdr:colOff>9525</xdr:colOff>
      <xdr:row>3</xdr:row>
      <xdr:rowOff>38100</xdr:rowOff>
    </xdr:from>
    <xdr:to>
      <xdr:col>6</xdr:col>
      <xdr:colOff>9525</xdr:colOff>
      <xdr:row>4</xdr:row>
      <xdr:rowOff>152400</xdr:rowOff>
    </xdr:to>
    <xdr:pic>
      <xdr:nvPicPr>
        <xdr:cNvPr id="48" name="cmdShowCars"/>
        <xdr:cNvPicPr preferRelativeResize="1">
          <a:picLocks noChangeAspect="1"/>
        </xdr:cNvPicPr>
      </xdr:nvPicPr>
      <xdr:blipFill>
        <a:blip r:embed="rId6"/>
        <a:stretch>
          <a:fillRect/>
        </a:stretch>
      </xdr:blipFill>
      <xdr:spPr>
        <a:xfrm>
          <a:off x="257175" y="609600"/>
          <a:ext cx="2571750" cy="304800"/>
        </a:xfrm>
        <a:prstGeom prst="rect">
          <a:avLst/>
        </a:prstGeom>
        <a:noFill/>
        <a:ln w="9525" cmpd="sng">
          <a:noFill/>
        </a:ln>
      </xdr:spPr>
    </xdr:pic>
    <xdr:clientData/>
  </xdr:twoCellAnchor>
  <xdr:twoCellAnchor editAs="oneCell">
    <xdr:from>
      <xdr:col>1</xdr:col>
      <xdr:colOff>104775</xdr:colOff>
      <xdr:row>7</xdr:row>
      <xdr:rowOff>85725</xdr:rowOff>
    </xdr:from>
    <xdr:to>
      <xdr:col>5</xdr:col>
      <xdr:colOff>495300</xdr:colOff>
      <xdr:row>8</xdr:row>
      <xdr:rowOff>95250</xdr:rowOff>
    </xdr:to>
    <xdr:pic>
      <xdr:nvPicPr>
        <xdr:cNvPr id="49" name="scrDifficulty"/>
        <xdr:cNvPicPr preferRelativeResize="1">
          <a:picLocks noChangeAspect="1"/>
        </xdr:cNvPicPr>
      </xdr:nvPicPr>
      <xdr:blipFill>
        <a:blip r:embed="rId7"/>
        <a:stretch>
          <a:fillRect/>
        </a:stretch>
      </xdr:blipFill>
      <xdr:spPr>
        <a:xfrm>
          <a:off x="352425" y="1419225"/>
          <a:ext cx="2333625" cy="200025"/>
        </a:xfrm>
        <a:prstGeom prst="rect">
          <a:avLst/>
        </a:prstGeom>
        <a:noFill/>
        <a:ln w="9525" cmpd="sng">
          <a:noFill/>
        </a:ln>
      </xdr:spPr>
    </xdr:pic>
    <xdr:clientData/>
  </xdr:twoCellAnchor>
  <xdr:twoCellAnchor editAs="oneCell">
    <xdr:from>
      <xdr:col>1</xdr:col>
      <xdr:colOff>104775</xdr:colOff>
      <xdr:row>11</xdr:row>
      <xdr:rowOff>76200</xdr:rowOff>
    </xdr:from>
    <xdr:to>
      <xdr:col>5</xdr:col>
      <xdr:colOff>495300</xdr:colOff>
      <xdr:row>12</xdr:row>
      <xdr:rowOff>85725</xdr:rowOff>
    </xdr:to>
    <xdr:pic>
      <xdr:nvPicPr>
        <xdr:cNvPr id="50" name="scrWindow"/>
        <xdr:cNvPicPr preferRelativeResize="1">
          <a:picLocks noChangeAspect="1"/>
        </xdr:cNvPicPr>
      </xdr:nvPicPr>
      <xdr:blipFill>
        <a:blip r:embed="rId8"/>
        <a:stretch>
          <a:fillRect/>
        </a:stretch>
      </xdr:blipFill>
      <xdr:spPr>
        <a:xfrm>
          <a:off x="352425" y="2171700"/>
          <a:ext cx="2333625" cy="200025"/>
        </a:xfrm>
        <a:prstGeom prst="rect">
          <a:avLst/>
        </a:prstGeom>
        <a:noFill/>
        <a:ln w="9525" cmpd="sng">
          <a:noFill/>
        </a:ln>
      </xdr:spPr>
    </xdr:pic>
    <xdr:clientData/>
  </xdr:twoCellAnchor>
  <xdr:twoCellAnchor editAs="oneCell">
    <xdr:from>
      <xdr:col>0</xdr:col>
      <xdr:colOff>47625</xdr:colOff>
      <xdr:row>0</xdr:row>
      <xdr:rowOff>38100</xdr:rowOff>
    </xdr:from>
    <xdr:to>
      <xdr:col>1</xdr:col>
      <xdr:colOff>85725</xdr:colOff>
      <xdr:row>1</xdr:row>
      <xdr:rowOff>142875</xdr:rowOff>
    </xdr:to>
    <xdr:pic>
      <xdr:nvPicPr>
        <xdr:cNvPr id="51" name="cmdHelp"/>
        <xdr:cNvPicPr preferRelativeResize="1">
          <a:picLocks noChangeAspect="1"/>
        </xdr:cNvPicPr>
      </xdr:nvPicPr>
      <xdr:blipFill>
        <a:blip r:embed="rId9"/>
        <a:stretch>
          <a:fillRect/>
        </a:stretch>
      </xdr:blipFill>
      <xdr:spPr>
        <a:xfrm>
          <a:off x="47625" y="38100"/>
          <a:ext cx="285750" cy="295275"/>
        </a:xfrm>
        <a:prstGeom prst="rect">
          <a:avLst/>
        </a:prstGeom>
        <a:solidFill>
          <a:srgbClr val="FFFFFF"/>
        </a:solidFill>
        <a:ln w="1" cmpd="sng">
          <a:noFill/>
        </a:ln>
      </xdr:spPr>
    </xdr:pic>
    <xdr:clientData/>
  </xdr:twoCellAnchor>
  <xdr:twoCellAnchor editAs="oneCell">
    <xdr:from>
      <xdr:col>8</xdr:col>
      <xdr:colOff>95250</xdr:colOff>
      <xdr:row>161</xdr:row>
      <xdr:rowOff>123825</xdr:rowOff>
    </xdr:from>
    <xdr:to>
      <xdr:col>8</xdr:col>
      <xdr:colOff>285750</xdr:colOff>
      <xdr:row>162</xdr:row>
      <xdr:rowOff>66675</xdr:rowOff>
    </xdr:to>
    <xdr:pic>
      <xdr:nvPicPr>
        <xdr:cNvPr id="52" name="optGetCars45"/>
        <xdr:cNvPicPr preferRelativeResize="1">
          <a:picLocks noChangeAspect="1"/>
        </xdr:cNvPicPr>
      </xdr:nvPicPr>
      <xdr:blipFill>
        <a:blip r:embed="rId2"/>
        <a:stretch>
          <a:fillRect/>
        </a:stretch>
      </xdr:blipFill>
      <xdr:spPr>
        <a:xfrm>
          <a:off x="4114800" y="30794325"/>
          <a:ext cx="190500" cy="133350"/>
        </a:xfrm>
        <a:prstGeom prst="rect">
          <a:avLst/>
        </a:prstGeom>
        <a:noFill/>
        <a:ln w="9525" cmpd="sng">
          <a:noFill/>
        </a:ln>
      </xdr:spPr>
    </xdr:pic>
    <xdr:clientData/>
  </xdr:twoCellAnchor>
  <xdr:twoCellAnchor editAs="oneCell">
    <xdr:from>
      <xdr:col>1</xdr:col>
      <xdr:colOff>95250</xdr:colOff>
      <xdr:row>17</xdr:row>
      <xdr:rowOff>104775</xdr:rowOff>
    </xdr:from>
    <xdr:to>
      <xdr:col>5</xdr:col>
      <xdr:colOff>590550</xdr:colOff>
      <xdr:row>18</xdr:row>
      <xdr:rowOff>161925</xdr:rowOff>
    </xdr:to>
    <xdr:pic>
      <xdr:nvPicPr>
        <xdr:cNvPr id="53" name="chkFavoritesOnly"/>
        <xdr:cNvPicPr preferRelativeResize="1">
          <a:picLocks noChangeAspect="1"/>
        </xdr:cNvPicPr>
      </xdr:nvPicPr>
      <xdr:blipFill>
        <a:blip r:embed="rId10"/>
        <a:stretch>
          <a:fillRect/>
        </a:stretch>
      </xdr:blipFill>
      <xdr:spPr>
        <a:xfrm>
          <a:off x="342900" y="3343275"/>
          <a:ext cx="243840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2</xdr:row>
      <xdr:rowOff>28575</xdr:rowOff>
    </xdr:from>
    <xdr:to>
      <xdr:col>8</xdr:col>
      <xdr:colOff>333375</xdr:colOff>
      <xdr:row>2</xdr:row>
      <xdr:rowOff>190500</xdr:rowOff>
    </xdr:to>
    <xdr:pic>
      <xdr:nvPicPr>
        <xdr:cNvPr id="1" name="chkHideColCountry"/>
        <xdr:cNvPicPr preferRelativeResize="1">
          <a:picLocks noChangeAspect="1"/>
        </xdr:cNvPicPr>
      </xdr:nvPicPr>
      <xdr:blipFill>
        <a:blip r:embed="rId1"/>
        <a:stretch>
          <a:fillRect/>
        </a:stretch>
      </xdr:blipFill>
      <xdr:spPr>
        <a:xfrm>
          <a:off x="6038850" y="419100"/>
          <a:ext cx="180975" cy="161925"/>
        </a:xfrm>
        <a:prstGeom prst="rect">
          <a:avLst/>
        </a:prstGeom>
        <a:solidFill>
          <a:srgbClr val="FFFFFF"/>
        </a:solidFill>
        <a:ln w="1" cmpd="sng">
          <a:noFill/>
        </a:ln>
      </xdr:spPr>
    </xdr:pic>
    <xdr:clientData/>
  </xdr:twoCellAnchor>
  <xdr:twoCellAnchor editAs="oneCell">
    <xdr:from>
      <xdr:col>8</xdr:col>
      <xdr:colOff>152400</xdr:colOff>
      <xdr:row>3</xdr:row>
      <xdr:rowOff>28575</xdr:rowOff>
    </xdr:from>
    <xdr:to>
      <xdr:col>8</xdr:col>
      <xdr:colOff>333375</xdr:colOff>
      <xdr:row>3</xdr:row>
      <xdr:rowOff>190500</xdr:rowOff>
    </xdr:to>
    <xdr:pic>
      <xdr:nvPicPr>
        <xdr:cNvPr id="2" name="chkHideColYear"/>
        <xdr:cNvPicPr preferRelativeResize="1">
          <a:picLocks noChangeAspect="1"/>
        </xdr:cNvPicPr>
      </xdr:nvPicPr>
      <xdr:blipFill>
        <a:blip r:embed="rId1"/>
        <a:stretch>
          <a:fillRect/>
        </a:stretch>
      </xdr:blipFill>
      <xdr:spPr>
        <a:xfrm>
          <a:off x="6038850" y="619125"/>
          <a:ext cx="180975" cy="161925"/>
        </a:xfrm>
        <a:prstGeom prst="rect">
          <a:avLst/>
        </a:prstGeom>
        <a:solidFill>
          <a:srgbClr val="FFFFFF"/>
        </a:solidFill>
        <a:ln w="1" cmpd="sng">
          <a:noFill/>
        </a:ln>
      </xdr:spPr>
    </xdr:pic>
    <xdr:clientData/>
  </xdr:twoCellAnchor>
  <xdr:twoCellAnchor editAs="oneCell">
    <xdr:from>
      <xdr:col>8</xdr:col>
      <xdr:colOff>152400</xdr:colOff>
      <xdr:row>4</xdr:row>
      <xdr:rowOff>28575</xdr:rowOff>
    </xdr:from>
    <xdr:to>
      <xdr:col>8</xdr:col>
      <xdr:colOff>333375</xdr:colOff>
      <xdr:row>4</xdr:row>
      <xdr:rowOff>190500</xdr:rowOff>
    </xdr:to>
    <xdr:pic>
      <xdr:nvPicPr>
        <xdr:cNvPr id="3" name="chkHideColPremStd"/>
        <xdr:cNvPicPr preferRelativeResize="1">
          <a:picLocks noChangeAspect="1"/>
        </xdr:cNvPicPr>
      </xdr:nvPicPr>
      <xdr:blipFill>
        <a:blip r:embed="rId1"/>
        <a:stretch>
          <a:fillRect/>
        </a:stretch>
      </xdr:blipFill>
      <xdr:spPr>
        <a:xfrm>
          <a:off x="6038850" y="819150"/>
          <a:ext cx="180975" cy="161925"/>
        </a:xfrm>
        <a:prstGeom prst="rect">
          <a:avLst/>
        </a:prstGeom>
        <a:solidFill>
          <a:srgbClr val="FFFFFF"/>
        </a:solidFill>
        <a:ln w="1" cmpd="sng">
          <a:noFill/>
        </a:ln>
      </xdr:spPr>
    </xdr:pic>
    <xdr:clientData/>
  </xdr:twoCellAnchor>
  <xdr:twoCellAnchor editAs="oneCell">
    <xdr:from>
      <xdr:col>8</xdr:col>
      <xdr:colOff>152400</xdr:colOff>
      <xdr:row>5</xdr:row>
      <xdr:rowOff>28575</xdr:rowOff>
    </xdr:from>
    <xdr:to>
      <xdr:col>8</xdr:col>
      <xdr:colOff>333375</xdr:colOff>
      <xdr:row>5</xdr:row>
      <xdr:rowOff>190500</xdr:rowOff>
    </xdr:to>
    <xdr:pic>
      <xdr:nvPicPr>
        <xdr:cNvPr id="4" name="chkHideColDT"/>
        <xdr:cNvPicPr preferRelativeResize="1">
          <a:picLocks noChangeAspect="1"/>
        </xdr:cNvPicPr>
      </xdr:nvPicPr>
      <xdr:blipFill>
        <a:blip r:embed="rId1"/>
        <a:stretch>
          <a:fillRect/>
        </a:stretch>
      </xdr:blipFill>
      <xdr:spPr>
        <a:xfrm>
          <a:off x="6038850" y="1019175"/>
          <a:ext cx="180975" cy="161925"/>
        </a:xfrm>
        <a:prstGeom prst="rect">
          <a:avLst/>
        </a:prstGeom>
        <a:solidFill>
          <a:srgbClr val="FFFFFF"/>
        </a:solidFill>
        <a:ln w="1" cmpd="sng">
          <a:noFill/>
        </a:ln>
      </xdr:spPr>
    </xdr:pic>
    <xdr:clientData/>
  </xdr:twoCellAnchor>
  <xdr:twoCellAnchor editAs="oneCell">
    <xdr:from>
      <xdr:col>8</xdr:col>
      <xdr:colOff>152400</xdr:colOff>
      <xdr:row>6</xdr:row>
      <xdr:rowOff>28575</xdr:rowOff>
    </xdr:from>
    <xdr:to>
      <xdr:col>8</xdr:col>
      <xdr:colOff>333375</xdr:colOff>
      <xdr:row>6</xdr:row>
      <xdr:rowOff>190500</xdr:rowOff>
    </xdr:to>
    <xdr:pic>
      <xdr:nvPicPr>
        <xdr:cNvPr id="5" name="chkHideColInduction"/>
        <xdr:cNvPicPr preferRelativeResize="1">
          <a:picLocks noChangeAspect="1"/>
        </xdr:cNvPicPr>
      </xdr:nvPicPr>
      <xdr:blipFill>
        <a:blip r:embed="rId2"/>
        <a:stretch>
          <a:fillRect/>
        </a:stretch>
      </xdr:blipFill>
      <xdr:spPr>
        <a:xfrm>
          <a:off x="6038850" y="1219200"/>
          <a:ext cx="180975" cy="161925"/>
        </a:xfrm>
        <a:prstGeom prst="rect">
          <a:avLst/>
        </a:prstGeom>
        <a:solidFill>
          <a:srgbClr val="FFFFFF"/>
        </a:solidFill>
        <a:ln w="1" cmpd="sng">
          <a:noFill/>
        </a:ln>
      </xdr:spPr>
    </xdr:pic>
    <xdr:clientData/>
  </xdr:twoCellAnchor>
  <xdr:twoCellAnchor editAs="oneCell">
    <xdr:from>
      <xdr:col>8</xdr:col>
      <xdr:colOff>152400</xdr:colOff>
      <xdr:row>7</xdr:row>
      <xdr:rowOff>28575</xdr:rowOff>
    </xdr:from>
    <xdr:to>
      <xdr:col>8</xdr:col>
      <xdr:colOff>333375</xdr:colOff>
      <xdr:row>7</xdr:row>
      <xdr:rowOff>190500</xdr:rowOff>
    </xdr:to>
    <xdr:pic>
      <xdr:nvPicPr>
        <xdr:cNvPr id="6" name="chkHideColOwn"/>
        <xdr:cNvPicPr preferRelativeResize="1">
          <a:picLocks noChangeAspect="1"/>
        </xdr:cNvPicPr>
      </xdr:nvPicPr>
      <xdr:blipFill>
        <a:blip r:embed="rId2"/>
        <a:stretch>
          <a:fillRect/>
        </a:stretch>
      </xdr:blipFill>
      <xdr:spPr>
        <a:xfrm>
          <a:off x="6038850" y="1419225"/>
          <a:ext cx="180975" cy="161925"/>
        </a:xfrm>
        <a:prstGeom prst="rect">
          <a:avLst/>
        </a:prstGeom>
        <a:solidFill>
          <a:srgbClr val="FFFFFF"/>
        </a:solidFill>
        <a:ln w="1" cmpd="sng">
          <a:noFill/>
        </a:ln>
      </xdr:spPr>
    </xdr:pic>
    <xdr:clientData/>
  </xdr:twoCellAnchor>
  <xdr:twoCellAnchor editAs="oneCell">
    <xdr:from>
      <xdr:col>8</xdr:col>
      <xdr:colOff>152400</xdr:colOff>
      <xdr:row>8</xdr:row>
      <xdr:rowOff>28575</xdr:rowOff>
    </xdr:from>
    <xdr:to>
      <xdr:col>8</xdr:col>
      <xdr:colOff>333375</xdr:colOff>
      <xdr:row>8</xdr:row>
      <xdr:rowOff>190500</xdr:rowOff>
    </xdr:to>
    <xdr:pic>
      <xdr:nvPicPr>
        <xdr:cNvPr id="7" name="chkHideColMods"/>
        <xdr:cNvPicPr preferRelativeResize="1">
          <a:picLocks noChangeAspect="1"/>
        </xdr:cNvPicPr>
      </xdr:nvPicPr>
      <xdr:blipFill>
        <a:blip r:embed="rId2"/>
        <a:stretch>
          <a:fillRect/>
        </a:stretch>
      </xdr:blipFill>
      <xdr:spPr>
        <a:xfrm>
          <a:off x="6038850" y="1619250"/>
          <a:ext cx="180975" cy="161925"/>
        </a:xfrm>
        <a:prstGeom prst="rect">
          <a:avLst/>
        </a:prstGeom>
        <a:solidFill>
          <a:srgbClr val="FFFFFF"/>
        </a:solidFill>
        <a:ln w="1" cmpd="sng">
          <a:noFill/>
        </a:ln>
      </xdr:spPr>
    </xdr:pic>
    <xdr:clientData/>
  </xdr:twoCellAnchor>
  <xdr:twoCellAnchor editAs="oneCell">
    <xdr:from>
      <xdr:col>8</xdr:col>
      <xdr:colOff>152400</xdr:colOff>
      <xdr:row>9</xdr:row>
      <xdr:rowOff>28575</xdr:rowOff>
    </xdr:from>
    <xdr:to>
      <xdr:col>8</xdr:col>
      <xdr:colOff>333375</xdr:colOff>
      <xdr:row>9</xdr:row>
      <xdr:rowOff>190500</xdr:rowOff>
    </xdr:to>
    <xdr:pic>
      <xdr:nvPicPr>
        <xdr:cNvPr id="8" name="chkHideColHP"/>
        <xdr:cNvPicPr preferRelativeResize="1">
          <a:picLocks noChangeAspect="1"/>
        </xdr:cNvPicPr>
      </xdr:nvPicPr>
      <xdr:blipFill>
        <a:blip r:embed="rId1"/>
        <a:stretch>
          <a:fillRect/>
        </a:stretch>
      </xdr:blipFill>
      <xdr:spPr>
        <a:xfrm>
          <a:off x="6038850" y="1819275"/>
          <a:ext cx="180975" cy="161925"/>
        </a:xfrm>
        <a:prstGeom prst="rect">
          <a:avLst/>
        </a:prstGeom>
        <a:solidFill>
          <a:srgbClr val="FFFFFF"/>
        </a:solidFill>
        <a:ln w="1" cmpd="sng">
          <a:noFill/>
        </a:ln>
      </xdr:spPr>
    </xdr:pic>
    <xdr:clientData/>
  </xdr:twoCellAnchor>
  <xdr:twoCellAnchor editAs="oneCell">
    <xdr:from>
      <xdr:col>8</xdr:col>
      <xdr:colOff>152400</xdr:colOff>
      <xdr:row>10</xdr:row>
      <xdr:rowOff>28575</xdr:rowOff>
    </xdr:from>
    <xdr:to>
      <xdr:col>8</xdr:col>
      <xdr:colOff>333375</xdr:colOff>
      <xdr:row>10</xdr:row>
      <xdr:rowOff>190500</xdr:rowOff>
    </xdr:to>
    <xdr:pic>
      <xdr:nvPicPr>
        <xdr:cNvPr id="9" name="chkHideColWeightKg"/>
        <xdr:cNvPicPr preferRelativeResize="1">
          <a:picLocks noChangeAspect="1"/>
        </xdr:cNvPicPr>
      </xdr:nvPicPr>
      <xdr:blipFill>
        <a:blip r:embed="rId2"/>
        <a:stretch>
          <a:fillRect/>
        </a:stretch>
      </xdr:blipFill>
      <xdr:spPr>
        <a:xfrm>
          <a:off x="6038850" y="2019300"/>
          <a:ext cx="180975" cy="161925"/>
        </a:xfrm>
        <a:prstGeom prst="rect">
          <a:avLst/>
        </a:prstGeom>
        <a:solidFill>
          <a:srgbClr val="FFFFFF"/>
        </a:solidFill>
        <a:ln w="1" cmpd="sng">
          <a:noFill/>
        </a:ln>
      </xdr:spPr>
    </xdr:pic>
    <xdr:clientData/>
  </xdr:twoCellAnchor>
  <xdr:twoCellAnchor editAs="oneCell">
    <xdr:from>
      <xdr:col>8</xdr:col>
      <xdr:colOff>152400</xdr:colOff>
      <xdr:row>11</xdr:row>
      <xdr:rowOff>28575</xdr:rowOff>
    </xdr:from>
    <xdr:to>
      <xdr:col>8</xdr:col>
      <xdr:colOff>333375</xdr:colOff>
      <xdr:row>11</xdr:row>
      <xdr:rowOff>190500</xdr:rowOff>
    </xdr:to>
    <xdr:pic>
      <xdr:nvPicPr>
        <xdr:cNvPr id="10" name="chkHideColWeightLbs"/>
        <xdr:cNvPicPr preferRelativeResize="1">
          <a:picLocks noChangeAspect="1"/>
        </xdr:cNvPicPr>
      </xdr:nvPicPr>
      <xdr:blipFill>
        <a:blip r:embed="rId2"/>
        <a:stretch>
          <a:fillRect/>
        </a:stretch>
      </xdr:blipFill>
      <xdr:spPr>
        <a:xfrm>
          <a:off x="6038850" y="2219325"/>
          <a:ext cx="180975" cy="161925"/>
        </a:xfrm>
        <a:prstGeom prst="rect">
          <a:avLst/>
        </a:prstGeom>
        <a:solidFill>
          <a:srgbClr val="FFFFFF"/>
        </a:solidFill>
        <a:ln w="1" cmpd="sng">
          <a:noFill/>
        </a:ln>
      </xdr:spPr>
    </xdr:pic>
    <xdr:clientData/>
  </xdr:twoCellAnchor>
  <xdr:twoCellAnchor editAs="oneCell">
    <xdr:from>
      <xdr:col>8</xdr:col>
      <xdr:colOff>152400</xdr:colOff>
      <xdr:row>12</xdr:row>
      <xdr:rowOff>28575</xdr:rowOff>
    </xdr:from>
    <xdr:to>
      <xdr:col>8</xdr:col>
      <xdr:colOff>333375</xdr:colOff>
      <xdr:row>12</xdr:row>
      <xdr:rowOff>190500</xdr:rowOff>
    </xdr:to>
    <xdr:pic>
      <xdr:nvPicPr>
        <xdr:cNvPr id="11" name="chkHideColPW"/>
        <xdr:cNvPicPr preferRelativeResize="1">
          <a:picLocks noChangeAspect="1"/>
        </xdr:cNvPicPr>
      </xdr:nvPicPr>
      <xdr:blipFill>
        <a:blip r:embed="rId2"/>
        <a:stretch>
          <a:fillRect/>
        </a:stretch>
      </xdr:blipFill>
      <xdr:spPr>
        <a:xfrm>
          <a:off x="6038850" y="2419350"/>
          <a:ext cx="180975" cy="161925"/>
        </a:xfrm>
        <a:prstGeom prst="rect">
          <a:avLst/>
        </a:prstGeom>
        <a:solidFill>
          <a:srgbClr val="FFFFFF"/>
        </a:solidFill>
        <a:ln w="1" cmpd="sng">
          <a:noFill/>
        </a:ln>
      </xdr:spPr>
    </xdr:pic>
    <xdr:clientData/>
  </xdr:twoCellAnchor>
  <xdr:twoCellAnchor editAs="oneCell">
    <xdr:from>
      <xdr:col>8</xdr:col>
      <xdr:colOff>152400</xdr:colOff>
      <xdr:row>13</xdr:row>
      <xdr:rowOff>28575</xdr:rowOff>
    </xdr:from>
    <xdr:to>
      <xdr:col>8</xdr:col>
      <xdr:colOff>333375</xdr:colOff>
      <xdr:row>13</xdr:row>
      <xdr:rowOff>190500</xdr:rowOff>
    </xdr:to>
    <xdr:pic>
      <xdr:nvPicPr>
        <xdr:cNvPr id="12" name="chkHideColSeries"/>
        <xdr:cNvPicPr preferRelativeResize="1">
          <a:picLocks noChangeAspect="1"/>
        </xdr:cNvPicPr>
      </xdr:nvPicPr>
      <xdr:blipFill>
        <a:blip r:embed="rId1"/>
        <a:stretch>
          <a:fillRect/>
        </a:stretch>
      </xdr:blipFill>
      <xdr:spPr>
        <a:xfrm>
          <a:off x="6038850" y="2619375"/>
          <a:ext cx="180975" cy="161925"/>
        </a:xfrm>
        <a:prstGeom prst="rect">
          <a:avLst/>
        </a:prstGeom>
        <a:solidFill>
          <a:srgbClr val="FFFFFF"/>
        </a:solidFill>
        <a:ln w="1" cmpd="sng">
          <a:noFill/>
        </a:ln>
      </xdr:spPr>
    </xdr:pic>
    <xdr:clientData/>
  </xdr:twoCellAnchor>
  <xdr:twoCellAnchor editAs="oneCell">
    <xdr:from>
      <xdr:col>8</xdr:col>
      <xdr:colOff>152400</xdr:colOff>
      <xdr:row>14</xdr:row>
      <xdr:rowOff>28575</xdr:rowOff>
    </xdr:from>
    <xdr:to>
      <xdr:col>8</xdr:col>
      <xdr:colOff>333375</xdr:colOff>
      <xdr:row>14</xdr:row>
      <xdr:rowOff>190500</xdr:rowOff>
    </xdr:to>
    <xdr:pic>
      <xdr:nvPicPr>
        <xdr:cNvPr id="13" name="chkHideColRegion"/>
        <xdr:cNvPicPr preferRelativeResize="1">
          <a:picLocks noChangeAspect="1"/>
        </xdr:cNvPicPr>
      </xdr:nvPicPr>
      <xdr:blipFill>
        <a:blip r:embed="rId1"/>
        <a:stretch>
          <a:fillRect/>
        </a:stretch>
      </xdr:blipFill>
      <xdr:spPr>
        <a:xfrm>
          <a:off x="6038850" y="2819400"/>
          <a:ext cx="180975" cy="161925"/>
        </a:xfrm>
        <a:prstGeom prst="rect">
          <a:avLst/>
        </a:prstGeom>
        <a:solidFill>
          <a:srgbClr val="FFFFFF"/>
        </a:solidFill>
        <a:ln w="1" cmpd="sng">
          <a:noFill/>
        </a:ln>
      </xdr:spPr>
    </xdr:pic>
    <xdr:clientData/>
  </xdr:twoCellAnchor>
  <xdr:twoCellAnchor editAs="oneCell">
    <xdr:from>
      <xdr:col>8</xdr:col>
      <xdr:colOff>152400</xdr:colOff>
      <xdr:row>15</xdr:row>
      <xdr:rowOff>28575</xdr:rowOff>
    </xdr:from>
    <xdr:to>
      <xdr:col>8</xdr:col>
      <xdr:colOff>333375</xdr:colOff>
      <xdr:row>15</xdr:row>
      <xdr:rowOff>190500</xdr:rowOff>
    </xdr:to>
    <xdr:pic>
      <xdr:nvPicPr>
        <xdr:cNvPr id="14" name="chkHideColFav"/>
        <xdr:cNvPicPr preferRelativeResize="1">
          <a:picLocks noChangeAspect="1"/>
        </xdr:cNvPicPr>
      </xdr:nvPicPr>
      <xdr:blipFill>
        <a:blip r:embed="rId2"/>
        <a:stretch>
          <a:fillRect/>
        </a:stretch>
      </xdr:blipFill>
      <xdr:spPr>
        <a:xfrm>
          <a:off x="6038850" y="3019425"/>
          <a:ext cx="180975" cy="161925"/>
        </a:xfrm>
        <a:prstGeom prst="rect">
          <a:avLst/>
        </a:prstGeom>
        <a:solidFill>
          <a:srgbClr val="FFFFFF"/>
        </a:solidFill>
        <a:ln w="1" cmpd="sng">
          <a:noFill/>
        </a:ln>
      </xdr:spPr>
    </xdr:pic>
    <xdr:clientData/>
  </xdr:twoCellAnchor>
  <xdr:twoCellAnchor editAs="oneCell">
    <xdr:from>
      <xdr:col>8</xdr:col>
      <xdr:colOff>152400</xdr:colOff>
      <xdr:row>16</xdr:row>
      <xdr:rowOff>28575</xdr:rowOff>
    </xdr:from>
    <xdr:to>
      <xdr:col>8</xdr:col>
      <xdr:colOff>333375</xdr:colOff>
      <xdr:row>16</xdr:row>
      <xdr:rowOff>190500</xdr:rowOff>
    </xdr:to>
    <xdr:pic>
      <xdr:nvPicPr>
        <xdr:cNvPr id="15" name="chkHideColUser1"/>
        <xdr:cNvPicPr preferRelativeResize="1">
          <a:picLocks noChangeAspect="1"/>
        </xdr:cNvPicPr>
      </xdr:nvPicPr>
      <xdr:blipFill>
        <a:blip r:embed="rId2"/>
        <a:stretch>
          <a:fillRect/>
        </a:stretch>
      </xdr:blipFill>
      <xdr:spPr>
        <a:xfrm>
          <a:off x="6038850" y="3219450"/>
          <a:ext cx="180975" cy="161925"/>
        </a:xfrm>
        <a:prstGeom prst="rect">
          <a:avLst/>
        </a:prstGeom>
        <a:solidFill>
          <a:srgbClr val="FFFFFF"/>
        </a:solidFill>
        <a:ln w="1" cmpd="sng">
          <a:noFill/>
        </a:ln>
      </xdr:spPr>
    </xdr:pic>
    <xdr:clientData/>
  </xdr:twoCellAnchor>
  <xdr:twoCellAnchor editAs="oneCell">
    <xdr:from>
      <xdr:col>8</xdr:col>
      <xdr:colOff>152400</xdr:colOff>
      <xdr:row>17</xdr:row>
      <xdr:rowOff>28575</xdr:rowOff>
    </xdr:from>
    <xdr:to>
      <xdr:col>8</xdr:col>
      <xdr:colOff>333375</xdr:colOff>
      <xdr:row>17</xdr:row>
      <xdr:rowOff>190500</xdr:rowOff>
    </xdr:to>
    <xdr:pic>
      <xdr:nvPicPr>
        <xdr:cNvPr id="16" name="chkHideColUser2"/>
        <xdr:cNvPicPr preferRelativeResize="1">
          <a:picLocks noChangeAspect="1"/>
        </xdr:cNvPicPr>
      </xdr:nvPicPr>
      <xdr:blipFill>
        <a:blip r:embed="rId1"/>
        <a:stretch>
          <a:fillRect/>
        </a:stretch>
      </xdr:blipFill>
      <xdr:spPr>
        <a:xfrm>
          <a:off x="6038850" y="3419475"/>
          <a:ext cx="180975" cy="161925"/>
        </a:xfrm>
        <a:prstGeom prst="rect">
          <a:avLst/>
        </a:prstGeom>
        <a:solidFill>
          <a:srgbClr val="FFFFFF"/>
        </a:solidFill>
        <a:ln w="1" cmpd="sng">
          <a:noFill/>
        </a:ln>
      </xdr:spPr>
    </xdr:pic>
    <xdr:clientData/>
  </xdr:twoCellAnchor>
  <xdr:twoCellAnchor editAs="oneCell">
    <xdr:from>
      <xdr:col>8</xdr:col>
      <xdr:colOff>152400</xdr:colOff>
      <xdr:row>18</xdr:row>
      <xdr:rowOff>28575</xdr:rowOff>
    </xdr:from>
    <xdr:to>
      <xdr:col>8</xdr:col>
      <xdr:colOff>333375</xdr:colOff>
      <xdr:row>18</xdr:row>
      <xdr:rowOff>190500</xdr:rowOff>
    </xdr:to>
    <xdr:pic>
      <xdr:nvPicPr>
        <xdr:cNvPr id="17" name="chkHideColARMTime"/>
        <xdr:cNvPicPr preferRelativeResize="1">
          <a:picLocks noChangeAspect="1"/>
        </xdr:cNvPicPr>
      </xdr:nvPicPr>
      <xdr:blipFill>
        <a:blip r:embed="rId3"/>
        <a:stretch>
          <a:fillRect/>
        </a:stretch>
      </xdr:blipFill>
      <xdr:spPr>
        <a:xfrm>
          <a:off x="6038850" y="3619500"/>
          <a:ext cx="180975" cy="161925"/>
        </a:xfrm>
        <a:prstGeom prst="rect">
          <a:avLst/>
        </a:prstGeom>
        <a:solidFill>
          <a:srgbClr val="FFFFFF"/>
        </a:solidFill>
        <a:ln w="1" cmpd="sng">
          <a:noFill/>
        </a:ln>
      </xdr:spPr>
    </xdr:pic>
    <xdr:clientData/>
  </xdr:twoCellAnchor>
  <xdr:twoCellAnchor editAs="oneCell">
    <xdr:from>
      <xdr:col>8</xdr:col>
      <xdr:colOff>152400</xdr:colOff>
      <xdr:row>20</xdr:row>
      <xdr:rowOff>19050</xdr:rowOff>
    </xdr:from>
    <xdr:to>
      <xdr:col>8</xdr:col>
      <xdr:colOff>333375</xdr:colOff>
      <xdr:row>20</xdr:row>
      <xdr:rowOff>180975</xdr:rowOff>
    </xdr:to>
    <xdr:pic>
      <xdr:nvPicPr>
        <xdr:cNvPr id="18" name="chkHideColDragTime"/>
        <xdr:cNvPicPr preferRelativeResize="1">
          <a:picLocks noChangeAspect="1"/>
        </xdr:cNvPicPr>
      </xdr:nvPicPr>
      <xdr:blipFill>
        <a:blip r:embed="rId2"/>
        <a:stretch>
          <a:fillRect/>
        </a:stretch>
      </xdr:blipFill>
      <xdr:spPr>
        <a:xfrm>
          <a:off x="6038850" y="4010025"/>
          <a:ext cx="180975" cy="161925"/>
        </a:xfrm>
        <a:prstGeom prst="rect">
          <a:avLst/>
        </a:prstGeom>
        <a:solidFill>
          <a:srgbClr val="FFFFFF"/>
        </a:solidFill>
        <a:ln w="1" cmpd="sng">
          <a:noFill/>
        </a:ln>
      </xdr:spPr>
    </xdr:pic>
    <xdr:clientData/>
  </xdr:twoCellAnchor>
  <xdr:twoCellAnchor editAs="oneCell">
    <xdr:from>
      <xdr:col>8</xdr:col>
      <xdr:colOff>152400</xdr:colOff>
      <xdr:row>19</xdr:row>
      <xdr:rowOff>19050</xdr:rowOff>
    </xdr:from>
    <xdr:to>
      <xdr:col>8</xdr:col>
      <xdr:colOff>333375</xdr:colOff>
      <xdr:row>19</xdr:row>
      <xdr:rowOff>180975</xdr:rowOff>
    </xdr:to>
    <xdr:pic>
      <xdr:nvPicPr>
        <xdr:cNvPr id="19" name="chkHideColAHBRating"/>
        <xdr:cNvPicPr preferRelativeResize="1">
          <a:picLocks noChangeAspect="1"/>
        </xdr:cNvPicPr>
      </xdr:nvPicPr>
      <xdr:blipFill>
        <a:blip r:embed="rId1"/>
        <a:stretch>
          <a:fillRect/>
        </a:stretch>
      </xdr:blipFill>
      <xdr:spPr>
        <a:xfrm>
          <a:off x="6038850" y="3810000"/>
          <a:ext cx="180975" cy="161925"/>
        </a:xfrm>
        <a:prstGeom prst="rect">
          <a:avLst/>
        </a:prstGeom>
        <a:solidFill>
          <a:srgbClr val="FFFFFF"/>
        </a:solid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1</xdr:row>
      <xdr:rowOff>19050</xdr:rowOff>
    </xdr:from>
    <xdr:to>
      <xdr:col>5</xdr:col>
      <xdr:colOff>190500</xdr:colOff>
      <xdr:row>2</xdr:row>
      <xdr:rowOff>133350</xdr:rowOff>
    </xdr:to>
    <xdr:pic>
      <xdr:nvPicPr>
        <xdr:cNvPr id="1" name="CommandButton1"/>
        <xdr:cNvPicPr preferRelativeResize="1">
          <a:picLocks noChangeAspect="1"/>
        </xdr:cNvPicPr>
      </xdr:nvPicPr>
      <xdr:blipFill>
        <a:blip r:embed="rId1"/>
        <a:stretch>
          <a:fillRect/>
        </a:stretch>
      </xdr:blipFill>
      <xdr:spPr>
        <a:xfrm>
          <a:off x="3114675" y="180975"/>
          <a:ext cx="1571625" cy="276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he%20GT5%20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XP Levels"/>
      <sheetName val="Tracks"/>
      <sheetName val="Cars"/>
      <sheetName val="Trophy"/>
      <sheetName val="Credit"/>
    </sheetNames>
    <sheetDataSet>
      <sheetData sheetId="2">
        <row r="2">
          <cell r="C2" t="str">
            <v>Autodromo Nazionale Monza</v>
          </cell>
        </row>
        <row r="3">
          <cell r="C3" t="str">
            <v>Autodromo Nazionale Monza No Chicane</v>
          </cell>
        </row>
        <row r="4">
          <cell r="C4" t="str">
            <v>Circuit de la Sarthe</v>
          </cell>
        </row>
        <row r="5">
          <cell r="C5" t="str">
            <v>Circuit de la Sarthe No Chicanes</v>
          </cell>
        </row>
        <row r="6">
          <cell r="C6" t="str">
            <v>Circuit de la Sarthe 2009 No Chicanes</v>
          </cell>
        </row>
        <row r="7">
          <cell r="C7" t="str">
            <v>Circuit de la Sarthe 2009</v>
          </cell>
        </row>
        <row r="8">
          <cell r="C8" t="str">
            <v>Daytona International Speedway Superspeedway</v>
          </cell>
        </row>
        <row r="9">
          <cell r="C9" t="str">
            <v>Daytona International Speedway Road Course</v>
          </cell>
        </row>
        <row r="10">
          <cell r="C10" t="str">
            <v>Fuji Speedway F</v>
          </cell>
        </row>
        <row r="11">
          <cell r="C11" t="str">
            <v>Fuji Speedway GT</v>
          </cell>
        </row>
        <row r="12">
          <cell r="C12" t="str">
            <v>Indianapolis Motor Speedway Superspeedway</v>
          </cell>
        </row>
        <row r="13">
          <cell r="C13" t="str">
            <v>Indianapolis Motor Speedway Road Course</v>
          </cell>
        </row>
        <row r="14">
          <cell r="C14" t="str">
            <v>Mazda Raceway Laguna Seca</v>
          </cell>
        </row>
        <row r="15">
          <cell r="C15" t="str">
            <v>Nurburgring 24H</v>
          </cell>
        </row>
        <row r="16">
          <cell r="C16" t="str">
            <v>Nurburgring GP/D</v>
          </cell>
        </row>
        <row r="17">
          <cell r="C17" t="str">
            <v>Nurburgring GP/F</v>
          </cell>
        </row>
        <row r="18">
          <cell r="C18" t="str">
            <v>Nurburgring Nordschleife</v>
          </cell>
        </row>
        <row r="19">
          <cell r="C19" t="str">
            <v>Nurburgring Type V</v>
          </cell>
        </row>
        <row r="20">
          <cell r="C20" t="str">
            <v>Suzuka Circuit</v>
          </cell>
        </row>
        <row r="21">
          <cell r="C21" t="str">
            <v>Suzuka Circuit East Course</v>
          </cell>
        </row>
        <row r="22">
          <cell r="C22" t="str">
            <v>The Top Gear Test Track</v>
          </cell>
        </row>
        <row r="23">
          <cell r="C23" t="str">
            <v>Tsukuba Circuit</v>
          </cell>
        </row>
        <row r="24">
          <cell r="C24" t="str">
            <v>Autumn Ring</v>
          </cell>
        </row>
        <row r="25">
          <cell r="C25" t="str">
            <v>Autumn Ring Reverse</v>
          </cell>
        </row>
        <row r="26">
          <cell r="C26" t="str">
            <v>Autumn Ring Mini</v>
          </cell>
        </row>
        <row r="27">
          <cell r="C27" t="str">
            <v>Autumn Ring Mini Reverse</v>
          </cell>
        </row>
        <row r="28">
          <cell r="C28" t="str">
            <v>Cape Ring</v>
          </cell>
        </row>
        <row r="29">
          <cell r="C29" t="str">
            <v>Cape Ring Inside</v>
          </cell>
        </row>
        <row r="30">
          <cell r="C30" t="str">
            <v>Cape Ring North</v>
          </cell>
        </row>
        <row r="31">
          <cell r="C31" t="str">
            <v>Cape Ring Periphery</v>
          </cell>
        </row>
        <row r="32">
          <cell r="C32" t="str">
            <v>Cape Ring South</v>
          </cell>
        </row>
        <row r="33">
          <cell r="C33" t="str">
            <v>Deep Forest Raceway</v>
          </cell>
        </row>
        <row r="34">
          <cell r="C34" t="str">
            <v>Deep Forest Raceway Reverse</v>
          </cell>
        </row>
        <row r="35">
          <cell r="C35" t="str">
            <v>Eiger Nordwand Short Track</v>
          </cell>
        </row>
        <row r="36">
          <cell r="C36" t="str">
            <v>Eiger Nordwand Short Track Reverse</v>
          </cell>
        </row>
        <row r="37">
          <cell r="C37" t="str">
            <v>Grand Valley Speedway</v>
          </cell>
        </row>
        <row r="38">
          <cell r="C38" t="str">
            <v>Grand Valley Speedway Reverse</v>
          </cell>
        </row>
        <row r="39">
          <cell r="C39" t="str">
            <v>Grand Valley Speedway East Section</v>
          </cell>
        </row>
        <row r="40">
          <cell r="C40" t="str">
            <v>Grand Valley Speedway East Section Reverse</v>
          </cell>
        </row>
        <row r="41">
          <cell r="C41" t="str">
            <v>High Speed Ring</v>
          </cell>
        </row>
        <row r="42">
          <cell r="C42" t="str">
            <v>High Speed Ring Reverse</v>
          </cell>
        </row>
        <row r="43">
          <cell r="C43" t="str">
            <v>Trial Mountain</v>
          </cell>
        </row>
        <row r="44">
          <cell r="C44" t="str">
            <v>Trial Mountain Reverse</v>
          </cell>
        </row>
        <row r="45">
          <cell r="C45" t="str">
            <v>Circuito de Madrid</v>
          </cell>
        </row>
        <row r="46">
          <cell r="C46" t="str">
            <v>Circuito de Madrid Reverse</v>
          </cell>
        </row>
        <row r="47">
          <cell r="C47" t="str">
            <v>Circuito de Madrid Mini</v>
          </cell>
        </row>
        <row r="48">
          <cell r="C48" t="str">
            <v>Circuito de Madrid Mini Reverse</v>
          </cell>
        </row>
        <row r="49">
          <cell r="C49" t="str">
            <v>Cote d' Azur</v>
          </cell>
        </row>
        <row r="50">
          <cell r="C50" t="str">
            <v>London</v>
          </cell>
        </row>
        <row r="51">
          <cell r="C51" t="str">
            <v>London Reverse</v>
          </cell>
        </row>
        <row r="52">
          <cell r="C52" t="str">
            <v>Rome</v>
          </cell>
        </row>
        <row r="53">
          <cell r="C53" t="str">
            <v>Rome Reverse</v>
          </cell>
        </row>
        <row r="54">
          <cell r="C54" t="str">
            <v>Special Stage Route 5 (Night)</v>
          </cell>
        </row>
        <row r="55">
          <cell r="C55" t="str">
            <v>Special Stage Route 5 Reverse (Night)</v>
          </cell>
        </row>
        <row r="56">
          <cell r="C56" t="str">
            <v>Route 5 Clubman Stage (Night)</v>
          </cell>
        </row>
        <row r="57">
          <cell r="C57" t="str">
            <v>Route 5 Clubman Stage Reverse (Night)</v>
          </cell>
        </row>
        <row r="58">
          <cell r="C58" t="str">
            <v>Route 7 (Night)</v>
          </cell>
        </row>
        <row r="59">
          <cell r="C59" t="str">
            <v>Tokyo Route 246</v>
          </cell>
        </row>
        <row r="60">
          <cell r="C60" t="str">
            <v>Tokyo Route 246 Reverse</v>
          </cell>
        </row>
        <row r="61">
          <cell r="C61" t="str">
            <v>Chamonix Main</v>
          </cell>
        </row>
        <row r="62">
          <cell r="C62" t="str">
            <v>Chamonix East</v>
          </cell>
        </row>
        <row r="63">
          <cell r="C63" t="str">
            <v>Chamonix Mini</v>
          </cell>
        </row>
        <row r="64">
          <cell r="C64" t="str">
            <v>Chamonix West</v>
          </cell>
        </row>
        <row r="65">
          <cell r="C65" t="str">
            <v>Eiger Nordwand G Trail</v>
          </cell>
        </row>
        <row r="66">
          <cell r="C66" t="str">
            <v>Eiger Nordwand G Trail Reverse</v>
          </cell>
        </row>
        <row r="67">
          <cell r="C67" t="str">
            <v>Eiger Nordwand K Trail</v>
          </cell>
        </row>
        <row r="68">
          <cell r="C68" t="str">
            <v>Eiger Nordwand K Trail Reverse</v>
          </cell>
        </row>
        <row r="69">
          <cell r="C69" t="str">
            <v>Eiger Nordwand W Trail</v>
          </cell>
        </row>
        <row r="70">
          <cell r="C70" t="str">
            <v>Eiger Nordwand W Trail Reverse</v>
          </cell>
        </row>
        <row r="71">
          <cell r="C71" t="str">
            <v>Toscana (Valle d'Orcia)</v>
          </cell>
        </row>
        <row r="72">
          <cell r="C72" t="str">
            <v>Toscana (Valle d'Orcia) Reverse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dimension ref="A1:AE3359"/>
  <sheetViews>
    <sheetView showGridLines="0" showRowColHeaders="0" tabSelected="1" showOutlineSymbols="0" workbookViewId="0" topLeftCell="A1">
      <pane xSplit="9" ySplit="1" topLeftCell="J2" activePane="bottomRight" state="frozen"/>
      <selection pane="topLeft" activeCell="A1" sqref="A1"/>
      <selection pane="topRight" activeCell="J1" sqref="J1"/>
      <selection pane="bottomLeft" activeCell="A2" sqref="A2"/>
      <selection pane="bottomRight" activeCell="A2" sqref="A2"/>
    </sheetView>
  </sheetViews>
  <sheetFormatPr defaultColWidth="10.296875" defaultRowHeight="15" customHeight="1"/>
  <cols>
    <col min="1" max="1" width="2.59765625" style="19" customWidth="1"/>
    <col min="2" max="4" width="6.59765625" style="19" customWidth="1"/>
    <col min="5" max="6" width="3.59765625" style="19" customWidth="1"/>
    <col min="7" max="7" width="2.59765625" style="18" customWidth="1"/>
    <col min="8" max="8" width="16.59765625" style="16" bestFit="1" customWidth="1"/>
    <col min="9" max="9" width="41.8984375" style="20" bestFit="1" customWidth="1"/>
    <col min="10" max="10" width="12" style="16" customWidth="1"/>
    <col min="11" max="11" width="4.8984375" style="21" customWidth="1"/>
    <col min="12" max="12" width="4.59765625" style="21" customWidth="1"/>
    <col min="13" max="13" width="4.19921875" style="21" customWidth="1"/>
    <col min="14" max="14" width="7.3984375" style="21" customWidth="1"/>
    <col min="15" max="15" width="4.09765625" style="21" customWidth="1"/>
    <col min="16" max="16" width="5" style="15" customWidth="1"/>
    <col min="17" max="17" width="4.59765625" style="20" customWidth="1"/>
    <col min="18" max="19" width="6.09765625" style="16" customWidth="1"/>
    <col min="20" max="20" width="5.19921875" style="23" customWidth="1"/>
    <col min="21" max="21" width="9" style="22" customWidth="1"/>
    <col min="22" max="22" width="6.59765625" style="22" customWidth="1"/>
    <col min="23" max="23" width="6.3984375" style="31" customWidth="1"/>
    <col min="24" max="24" width="10.59765625" style="22" customWidth="1"/>
    <col min="25" max="25" width="12.5" style="22" customWidth="1"/>
    <col min="26" max="26" width="6.09765625" style="22" hidden="1" customWidth="1"/>
    <col min="27" max="27" width="5.69921875" style="41" customWidth="1"/>
    <col min="28" max="28" width="6.09765625" style="41" customWidth="1"/>
    <col min="29" max="29" width="5.8984375" style="308" hidden="1" customWidth="1"/>
    <col min="30" max="30" width="6.19921875" style="16" customWidth="1"/>
    <col min="31" max="31" width="5.69921875" style="16" customWidth="1"/>
    <col min="32" max="16384" width="10.19921875" style="16" customWidth="1"/>
  </cols>
  <sheetData>
    <row r="1" spans="1:29" s="15" customFormat="1" ht="30" customHeight="1" thickBot="1">
      <c r="A1" s="314" t="s">
        <v>1420</v>
      </c>
      <c r="B1" s="314"/>
      <c r="C1" s="314"/>
      <c r="D1" s="314"/>
      <c r="E1" s="315" t="str">
        <f>CONCATENATE("(",ActualCarCount,")")</f>
        <v>(1031)</v>
      </c>
      <c r="F1" s="315"/>
      <c r="G1" s="316"/>
      <c r="H1" s="12" t="s">
        <v>1002</v>
      </c>
      <c r="I1" s="13" t="s">
        <v>258</v>
      </c>
      <c r="J1" s="13" t="s">
        <v>1060</v>
      </c>
      <c r="K1" s="13" t="s">
        <v>1444</v>
      </c>
      <c r="L1" s="14" t="s">
        <v>1201</v>
      </c>
      <c r="M1" s="13" t="s">
        <v>1054</v>
      </c>
      <c r="N1" s="13" t="s">
        <v>1437</v>
      </c>
      <c r="O1" s="13" t="s">
        <v>1010</v>
      </c>
      <c r="P1" s="13" t="s">
        <v>1244</v>
      </c>
      <c r="Q1" s="13" t="s">
        <v>1007</v>
      </c>
      <c r="R1" s="14" t="s">
        <v>1203</v>
      </c>
      <c r="S1" s="14" t="s">
        <v>1008</v>
      </c>
      <c r="T1" s="40" t="s">
        <v>333</v>
      </c>
      <c r="U1" s="13" t="s">
        <v>1118</v>
      </c>
      <c r="V1" s="13" t="s">
        <v>1172</v>
      </c>
      <c r="W1" s="13" t="s">
        <v>1243</v>
      </c>
      <c r="X1" s="13" t="s">
        <v>1242</v>
      </c>
      <c r="Y1" s="13" t="s">
        <v>1228</v>
      </c>
      <c r="Z1" s="14" t="s">
        <v>1249</v>
      </c>
      <c r="AA1" s="40" t="s">
        <v>277</v>
      </c>
      <c r="AB1" s="40" t="s">
        <v>935</v>
      </c>
      <c r="AC1" s="40" t="s">
        <v>61</v>
      </c>
    </row>
    <row r="2" spans="1:31" ht="15" customHeight="1" thickTop="1">
      <c r="A2" s="27" t="s">
        <v>1419</v>
      </c>
      <c r="B2" s="27"/>
      <c r="C2" s="27"/>
      <c r="D2" s="27"/>
      <c r="E2" s="27"/>
      <c r="F2" s="27"/>
      <c r="G2" s="28"/>
      <c r="H2" s="299" t="s">
        <v>108</v>
      </c>
      <c r="I2" s="300" t="s">
        <v>1248</v>
      </c>
      <c r="J2" s="290" t="s">
        <v>1065</v>
      </c>
      <c r="K2" s="291">
        <v>2003</v>
      </c>
      <c r="L2" s="292" t="s">
        <v>1440</v>
      </c>
      <c r="M2" s="292" t="s">
        <v>259</v>
      </c>
      <c r="N2" s="292"/>
      <c r="O2" s="293" t="s">
        <v>109</v>
      </c>
      <c r="P2" s="294" t="s">
        <v>110</v>
      </c>
      <c r="Q2" s="295">
        <v>2500</v>
      </c>
      <c r="R2" s="295">
        <v>1385</v>
      </c>
      <c r="S2" s="164">
        <f>IF(R2&gt;0,R2*2.204622,"")</f>
        <v>3053.4014700000002</v>
      </c>
      <c r="T2" s="165">
        <f>IF(AND(R2&gt;0,Q2&gt;0),Q2/R2,0)</f>
        <v>1.8050541516245486</v>
      </c>
      <c r="U2" s="296"/>
      <c r="V2" s="296" t="s">
        <v>1173</v>
      </c>
      <c r="W2" s="297" t="s">
        <v>109</v>
      </c>
      <c r="X2" s="296"/>
      <c r="Y2" s="296"/>
      <c r="Z2" s="296">
        <v>39.644</v>
      </c>
      <c r="AA2" s="175">
        <f>MIN(IF(Z2&gt;0,(AHBRatingBest+AHBRatingWorst)-(((AHBRatingBest-AHBRatingWorst)/(ARMWorstTime-ARMBestTime))*(Z2-ARMBestTime)+AHBRatingWorst),0),10)</f>
        <v>8.32816</v>
      </c>
      <c r="AB2" s="298"/>
      <c r="AC2" s="312">
        <f>IF(I2&lt;&gt;"",1,"")</f>
        <v>1</v>
      </c>
      <c r="AD2" s="38"/>
      <c r="AE2" s="36"/>
    </row>
    <row r="3" spans="1:31" ht="15" customHeight="1">
      <c r="A3" s="17"/>
      <c r="B3" s="17"/>
      <c r="C3" s="17"/>
      <c r="D3" s="17"/>
      <c r="E3" s="17"/>
      <c r="F3" s="17"/>
      <c r="H3" s="181" t="s">
        <v>1003</v>
      </c>
      <c r="I3" s="182" t="s">
        <v>268</v>
      </c>
      <c r="J3" s="219" t="s">
        <v>1133</v>
      </c>
      <c r="K3" s="220">
        <v>1966</v>
      </c>
      <c r="L3" s="221" t="s">
        <v>1440</v>
      </c>
      <c r="M3" s="221" t="s">
        <v>259</v>
      </c>
      <c r="N3" s="221"/>
      <c r="O3" s="222"/>
      <c r="P3" s="223" t="s">
        <v>1202</v>
      </c>
      <c r="Q3" s="306">
        <v>468</v>
      </c>
      <c r="R3" s="306">
        <v>1311</v>
      </c>
      <c r="S3" s="210">
        <f>IF(R3&gt;0,R3*2.204622,"")</f>
        <v>2890.259442</v>
      </c>
      <c r="T3" s="165">
        <f aca="true" t="shared" si="0" ref="T2:T66">IF(AND(R3&gt;0,Q3&gt;0),Q3/R3,0)</f>
        <v>0.35697940503432496</v>
      </c>
      <c r="U3" s="206"/>
      <c r="V3" s="206" t="s">
        <v>1173</v>
      </c>
      <c r="W3" s="214"/>
      <c r="X3" s="206"/>
      <c r="Y3" s="206"/>
      <c r="Z3" s="203">
        <v>41.806</v>
      </c>
      <c r="AA3" s="175">
        <f aca="true" t="shared" si="1" ref="AA2:AA66">MIN(IF(Z3&gt;0,(AHBRatingBest+AHBRatingWorst)-(((AHBRatingBest-AHBRatingWorst)/(ARMWorstTime-ARMBestTime))*(Z3-ARMBestTime)+AHBRatingWorst),0),10)</f>
        <v>7.549840000000001</v>
      </c>
      <c r="AB3" s="281"/>
      <c r="AC3" s="313">
        <f aca="true" t="shared" si="2" ref="AC3:AC66">IF(I3&lt;&gt;"",1,"")</f>
        <v>1</v>
      </c>
      <c r="AD3" s="33"/>
      <c r="AE3" s="36"/>
    </row>
    <row r="4" spans="1:31" ht="15" customHeight="1">
      <c r="A4" s="17"/>
      <c r="B4" s="17"/>
      <c r="C4" s="17"/>
      <c r="D4" s="17"/>
      <c r="E4" s="17"/>
      <c r="F4" s="17"/>
      <c r="H4" s="181" t="s">
        <v>1004</v>
      </c>
      <c r="I4" s="182" t="s">
        <v>269</v>
      </c>
      <c r="J4" s="219" t="s">
        <v>1061</v>
      </c>
      <c r="K4" s="220">
        <v>2001</v>
      </c>
      <c r="L4" s="221" t="s">
        <v>1440</v>
      </c>
      <c r="M4" s="221" t="s">
        <v>260</v>
      </c>
      <c r="N4" s="221"/>
      <c r="O4" s="222"/>
      <c r="P4" s="223" t="s">
        <v>1202</v>
      </c>
      <c r="Q4" s="306">
        <v>260</v>
      </c>
      <c r="R4" s="306">
        <v>1592</v>
      </c>
      <c r="S4" s="210">
        <f>IF(R4&gt;0,R4*2.204622,"")</f>
        <v>3509.758224</v>
      </c>
      <c r="T4" s="165">
        <f t="shared" si="0"/>
        <v>0.16331658291457288</v>
      </c>
      <c r="U4" s="206"/>
      <c r="V4" s="206"/>
      <c r="W4" s="214"/>
      <c r="X4" s="206"/>
      <c r="Y4" s="206"/>
      <c r="Z4" s="203"/>
      <c r="AA4" s="175">
        <f>MIN(IF(Z4&gt;0,(AHBRatingBest+AHBRatingWorst)-(((AHBRatingBest-AHBRatingWorst)/(ARMWorstTime-ARMBestTime))*(Z4-ARMBestTime)+AHBRatingWorst),0),10)</f>
        <v>0</v>
      </c>
      <c r="AB4" s="281"/>
      <c r="AC4" s="313">
        <f t="shared" si="2"/>
        <v>1</v>
      </c>
      <c r="AD4" s="33"/>
      <c r="AE4" s="39"/>
    </row>
    <row r="5" spans="1:31" ht="15" customHeight="1">
      <c r="A5" s="17"/>
      <c r="B5" s="17"/>
      <c r="C5" s="17"/>
      <c r="D5" s="17"/>
      <c r="E5" s="17"/>
      <c r="F5" s="17"/>
      <c r="H5" s="181" t="s">
        <v>1004</v>
      </c>
      <c r="I5" s="182" t="s">
        <v>270</v>
      </c>
      <c r="J5" s="219" t="s">
        <v>1061</v>
      </c>
      <c r="K5" s="220">
        <v>2003</v>
      </c>
      <c r="L5" s="221" t="s">
        <v>1440</v>
      </c>
      <c r="M5" s="221" t="s">
        <v>260</v>
      </c>
      <c r="N5" s="221"/>
      <c r="O5" s="222"/>
      <c r="P5" s="223" t="s">
        <v>1202</v>
      </c>
      <c r="Q5" s="306">
        <v>260</v>
      </c>
      <c r="R5" s="306">
        <v>1563</v>
      </c>
      <c r="S5" s="210">
        <f>IF(R5&gt;0,R5*2.204622,"")</f>
        <v>3445.8241860000003</v>
      </c>
      <c r="T5" s="165">
        <f t="shared" si="0"/>
        <v>0.16634676903390916</v>
      </c>
      <c r="U5" s="206"/>
      <c r="V5" s="206"/>
      <c r="W5" s="214"/>
      <c r="X5" s="206"/>
      <c r="Y5" s="206"/>
      <c r="Z5" s="203"/>
      <c r="AA5" s="175">
        <f t="shared" si="1"/>
        <v>0</v>
      </c>
      <c r="AB5" s="282"/>
      <c r="AC5" s="313">
        <f t="shared" si="2"/>
        <v>1</v>
      </c>
      <c r="AD5" s="38"/>
      <c r="AE5" s="36"/>
    </row>
    <row r="6" spans="1:31" ht="15" customHeight="1">
      <c r="A6" s="317"/>
      <c r="B6" s="317"/>
      <c r="C6" s="317"/>
      <c r="D6" s="317"/>
      <c r="E6" s="317"/>
      <c r="F6" s="317"/>
      <c r="G6" s="318"/>
      <c r="H6" s="181" t="s">
        <v>1004</v>
      </c>
      <c r="I6" s="182" t="s">
        <v>271</v>
      </c>
      <c r="J6" s="219" t="s">
        <v>1061</v>
      </c>
      <c r="K6" s="220">
        <v>2002</v>
      </c>
      <c r="L6" s="221" t="s">
        <v>1440</v>
      </c>
      <c r="M6" s="221" t="s">
        <v>261</v>
      </c>
      <c r="N6" s="221"/>
      <c r="O6" s="222"/>
      <c r="P6" s="223" t="s">
        <v>1202</v>
      </c>
      <c r="Q6" s="225">
        <v>396</v>
      </c>
      <c r="R6" s="225">
        <v>1400</v>
      </c>
      <c r="S6" s="210">
        <f>IF(R6&gt;0,R6*2.204622,"")</f>
        <v>3086.4708</v>
      </c>
      <c r="T6" s="165">
        <f t="shared" si="0"/>
        <v>0.28285714285714286</v>
      </c>
      <c r="U6" s="209"/>
      <c r="V6" s="209"/>
      <c r="W6" s="208"/>
      <c r="X6" s="209"/>
      <c r="Y6" s="209"/>
      <c r="Z6" s="209">
        <v>40.132</v>
      </c>
      <c r="AA6" s="175">
        <f t="shared" si="1"/>
        <v>8.15248</v>
      </c>
      <c r="AB6" s="282"/>
      <c r="AC6" s="313">
        <f t="shared" si="2"/>
        <v>1</v>
      </c>
      <c r="AD6" s="33"/>
      <c r="AE6" s="36"/>
    </row>
    <row r="7" spans="1:31" ht="15" customHeight="1">
      <c r="A7" s="317"/>
      <c r="B7" s="317"/>
      <c r="C7" s="317"/>
      <c r="D7" s="317"/>
      <c r="E7" s="317"/>
      <c r="F7" s="317"/>
      <c r="G7" s="318"/>
      <c r="H7" s="181" t="s">
        <v>1004</v>
      </c>
      <c r="I7" s="182" t="s">
        <v>272</v>
      </c>
      <c r="J7" s="219" t="s">
        <v>1061</v>
      </c>
      <c r="K7" s="220">
        <v>2004</v>
      </c>
      <c r="L7" s="221" t="s">
        <v>1440</v>
      </c>
      <c r="M7" s="221" t="s">
        <v>1049</v>
      </c>
      <c r="N7" s="221"/>
      <c r="O7" s="222"/>
      <c r="P7" s="223" t="s">
        <v>1202</v>
      </c>
      <c r="Q7" s="225">
        <v>331</v>
      </c>
      <c r="R7" s="225">
        <v>1150</v>
      </c>
      <c r="S7" s="210">
        <f>IF(R7&gt;0,R7*2.204622,"")</f>
        <v>2535.3153</v>
      </c>
      <c r="T7" s="165">
        <f t="shared" si="0"/>
        <v>0.28782608695652173</v>
      </c>
      <c r="U7" s="209"/>
      <c r="V7" s="209"/>
      <c r="W7" s="208"/>
      <c r="X7" s="209"/>
      <c r="Y7" s="209"/>
      <c r="Z7" s="209">
        <v>40.098</v>
      </c>
      <c r="AA7" s="175">
        <f t="shared" si="1"/>
        <v>8.16472</v>
      </c>
      <c r="AB7" s="282"/>
      <c r="AC7" s="313">
        <f t="shared" si="2"/>
        <v>1</v>
      </c>
      <c r="AD7" s="33"/>
      <c r="AE7" s="36"/>
    </row>
    <row r="8" spans="1:31" ht="15" customHeight="1">
      <c r="A8" s="17"/>
      <c r="B8" s="17"/>
      <c r="C8" s="17"/>
      <c r="D8" s="17"/>
      <c r="E8" s="17"/>
      <c r="F8" s="17"/>
      <c r="H8" s="181" t="s">
        <v>1004</v>
      </c>
      <c r="I8" s="182" t="s">
        <v>273</v>
      </c>
      <c r="J8" s="219" t="s">
        <v>1061</v>
      </c>
      <c r="K8" s="220">
        <v>2001</v>
      </c>
      <c r="L8" s="221" t="s">
        <v>1440</v>
      </c>
      <c r="M8" s="221" t="s">
        <v>260</v>
      </c>
      <c r="N8" s="221"/>
      <c r="O8" s="222"/>
      <c r="P8" s="223" t="s">
        <v>1202</v>
      </c>
      <c r="Q8" s="306">
        <v>195</v>
      </c>
      <c r="R8" s="306">
        <v>1197</v>
      </c>
      <c r="S8" s="210">
        <f>IF(R8&gt;0,R8*2.204622,"")</f>
        <v>2638.932534</v>
      </c>
      <c r="T8" s="165">
        <f t="shared" si="0"/>
        <v>0.16290726817042606</v>
      </c>
      <c r="U8" s="206"/>
      <c r="V8" s="206"/>
      <c r="W8" s="214"/>
      <c r="X8" s="206"/>
      <c r="Y8" s="206"/>
      <c r="Z8" s="203"/>
      <c r="AA8" s="175">
        <f t="shared" si="1"/>
        <v>0</v>
      </c>
      <c r="AB8" s="282"/>
      <c r="AC8" s="313">
        <f t="shared" si="2"/>
        <v>1</v>
      </c>
      <c r="AD8" s="33"/>
      <c r="AE8" s="36"/>
    </row>
    <row r="9" spans="1:31" ht="15" customHeight="1">
      <c r="A9" s="17"/>
      <c r="B9" s="17"/>
      <c r="C9" s="17"/>
      <c r="D9" s="17"/>
      <c r="E9" s="17"/>
      <c r="F9" s="17"/>
      <c r="H9" s="181" t="s">
        <v>1004</v>
      </c>
      <c r="I9" s="182" t="s">
        <v>274</v>
      </c>
      <c r="J9" s="219" t="s">
        <v>1061</v>
      </c>
      <c r="K9" s="220">
        <v>2004</v>
      </c>
      <c r="L9" s="221" t="s">
        <v>1440</v>
      </c>
      <c r="M9" s="221" t="s">
        <v>1049</v>
      </c>
      <c r="N9" s="221"/>
      <c r="O9" s="222"/>
      <c r="P9" s="223" t="s">
        <v>1202</v>
      </c>
      <c r="Q9" s="306">
        <v>289</v>
      </c>
      <c r="R9" s="306">
        <v>1430</v>
      </c>
      <c r="S9" s="210">
        <f>IF(R9&gt;0,R9*2.204622,"")</f>
        <v>3152.60946</v>
      </c>
      <c r="T9" s="165">
        <f t="shared" si="0"/>
        <v>0.2020979020979021</v>
      </c>
      <c r="U9" s="206"/>
      <c r="V9" s="206"/>
      <c r="W9" s="214"/>
      <c r="X9" s="206"/>
      <c r="Y9" s="206"/>
      <c r="Z9" s="203"/>
      <c r="AA9" s="175">
        <f t="shared" si="1"/>
        <v>0</v>
      </c>
      <c r="AB9" s="282"/>
      <c r="AC9" s="313">
        <f t="shared" si="2"/>
        <v>1</v>
      </c>
      <c r="AD9" s="33"/>
      <c r="AE9" s="36"/>
    </row>
    <row r="10" spans="1:31" ht="15" customHeight="1">
      <c r="A10" s="17"/>
      <c r="B10" s="17"/>
      <c r="C10" s="17"/>
      <c r="D10" s="17"/>
      <c r="E10" s="17"/>
      <c r="F10" s="17"/>
      <c r="H10" s="181" t="s">
        <v>1004</v>
      </c>
      <c r="I10" s="182" t="s">
        <v>275</v>
      </c>
      <c r="J10" s="219" t="s">
        <v>1061</v>
      </c>
      <c r="K10" s="220">
        <v>1991</v>
      </c>
      <c r="L10" s="221" t="s">
        <v>1442</v>
      </c>
      <c r="M10" s="221" t="s">
        <v>259</v>
      </c>
      <c r="N10" s="221"/>
      <c r="O10" s="222"/>
      <c r="P10" s="223" t="s">
        <v>1202</v>
      </c>
      <c r="Q10" s="306">
        <v>270</v>
      </c>
      <c r="R10" s="306">
        <v>1365</v>
      </c>
      <c r="S10" s="210">
        <f>IF(R10&gt;0,R10*2.204622,"")</f>
        <v>3009.30903</v>
      </c>
      <c r="T10" s="165">
        <f t="shared" si="0"/>
        <v>0.1978021978021978</v>
      </c>
      <c r="U10" s="206"/>
      <c r="V10" s="206"/>
      <c r="W10" s="214"/>
      <c r="X10" s="206"/>
      <c r="Y10" s="206"/>
      <c r="Z10" s="203"/>
      <c r="AA10" s="175">
        <f t="shared" si="1"/>
        <v>0</v>
      </c>
      <c r="AB10" s="282"/>
      <c r="AC10" s="313">
        <f t="shared" si="2"/>
        <v>1</v>
      </c>
      <c r="AD10" s="33"/>
      <c r="AE10" s="36"/>
    </row>
    <row r="11" spans="1:29" ht="15" customHeight="1">
      <c r="A11" s="17"/>
      <c r="B11" s="17"/>
      <c r="C11" s="17"/>
      <c r="D11" s="17"/>
      <c r="E11" s="17"/>
      <c r="F11" s="17"/>
      <c r="H11" s="181" t="s">
        <v>1004</v>
      </c>
      <c r="I11" s="182" t="s">
        <v>276</v>
      </c>
      <c r="J11" s="219" t="s">
        <v>1061</v>
      </c>
      <c r="K11" s="220">
        <v>1997</v>
      </c>
      <c r="L11" s="221" t="s">
        <v>1440</v>
      </c>
      <c r="M11" s="221" t="s">
        <v>1049</v>
      </c>
      <c r="N11" s="221"/>
      <c r="O11" s="222"/>
      <c r="P11" s="223" t="s">
        <v>1202</v>
      </c>
      <c r="Q11" s="306">
        <v>289</v>
      </c>
      <c r="R11" s="306">
        <v>1392</v>
      </c>
      <c r="S11" s="210">
        <f>IF(R11&gt;0,R11*2.204622,"")</f>
        <v>3068.8338240000003</v>
      </c>
      <c r="T11" s="165">
        <f t="shared" si="0"/>
        <v>0.20761494252873564</v>
      </c>
      <c r="U11" s="206"/>
      <c r="V11" s="206"/>
      <c r="W11" s="214"/>
      <c r="X11" s="206"/>
      <c r="Y11" s="206"/>
      <c r="Z11" s="203"/>
      <c r="AA11" s="175">
        <f t="shared" si="1"/>
        <v>0</v>
      </c>
      <c r="AB11" s="281"/>
      <c r="AC11" s="313">
        <f t="shared" si="2"/>
        <v>1</v>
      </c>
    </row>
    <row r="12" spans="1:31" ht="15" customHeight="1">
      <c r="A12" s="17"/>
      <c r="B12" s="17"/>
      <c r="C12" s="17"/>
      <c r="D12" s="17"/>
      <c r="E12" s="17"/>
      <c r="F12" s="17"/>
      <c r="H12" s="181" t="s">
        <v>1004</v>
      </c>
      <c r="I12" s="182" t="s">
        <v>278</v>
      </c>
      <c r="J12" s="219" t="s">
        <v>1061</v>
      </c>
      <c r="K12" s="220">
        <v>1991</v>
      </c>
      <c r="L12" s="221" t="s">
        <v>1443</v>
      </c>
      <c r="M12" s="221" t="s">
        <v>1049</v>
      </c>
      <c r="N12" s="221"/>
      <c r="O12" s="222"/>
      <c r="P12" s="223" t="s">
        <v>1202</v>
      </c>
      <c r="Q12" s="306">
        <v>270</v>
      </c>
      <c r="R12" s="306">
        <v>1365</v>
      </c>
      <c r="S12" s="210">
        <f>IF(R12&gt;0,R12*2.204622,"")</f>
        <v>3009.30903</v>
      </c>
      <c r="T12" s="165">
        <f t="shared" si="0"/>
        <v>0.1978021978021978</v>
      </c>
      <c r="U12" s="206"/>
      <c r="V12" s="206"/>
      <c r="W12" s="214"/>
      <c r="X12" s="206"/>
      <c r="Y12" s="206"/>
      <c r="Z12" s="203"/>
      <c r="AA12" s="175">
        <f t="shared" si="1"/>
        <v>0</v>
      </c>
      <c r="AB12" s="282"/>
      <c r="AC12" s="313">
        <f t="shared" si="2"/>
        <v>1</v>
      </c>
      <c r="AD12" s="33"/>
      <c r="AE12" s="36"/>
    </row>
    <row r="13" spans="1:31" ht="15" customHeight="1">
      <c r="A13" s="17"/>
      <c r="B13" s="17"/>
      <c r="C13" s="17"/>
      <c r="D13" s="17"/>
      <c r="E13" s="17"/>
      <c r="F13" s="17"/>
      <c r="H13" s="181" t="s">
        <v>1004</v>
      </c>
      <c r="I13" s="182" t="s">
        <v>279</v>
      </c>
      <c r="J13" s="219" t="s">
        <v>1061</v>
      </c>
      <c r="K13" s="220">
        <v>2004</v>
      </c>
      <c r="L13" s="221" t="s">
        <v>1440</v>
      </c>
      <c r="M13" s="221" t="s">
        <v>260</v>
      </c>
      <c r="N13" s="221"/>
      <c r="O13" s="222"/>
      <c r="P13" s="223" t="s">
        <v>1202</v>
      </c>
      <c r="Q13" s="306">
        <v>200</v>
      </c>
      <c r="R13" s="306">
        <v>1255</v>
      </c>
      <c r="S13" s="210">
        <f>IF(R13&gt;0,R13*2.204622,"")</f>
        <v>2766.8006100000002</v>
      </c>
      <c r="T13" s="165">
        <f t="shared" si="0"/>
        <v>0.1593625498007968</v>
      </c>
      <c r="U13" s="206"/>
      <c r="V13" s="206"/>
      <c r="W13" s="214"/>
      <c r="X13" s="206"/>
      <c r="Y13" s="206"/>
      <c r="Z13" s="203"/>
      <c r="AA13" s="175">
        <f t="shared" si="1"/>
        <v>0</v>
      </c>
      <c r="AB13" s="283"/>
      <c r="AC13" s="313">
        <f t="shared" si="2"/>
        <v>1</v>
      </c>
      <c r="AD13" s="38"/>
      <c r="AE13" s="39"/>
    </row>
    <row r="14" spans="1:31" ht="15" customHeight="1">
      <c r="A14" s="17"/>
      <c r="B14" s="17"/>
      <c r="C14" s="17"/>
      <c r="D14" s="17"/>
      <c r="E14" s="17"/>
      <c r="F14" s="17"/>
      <c r="H14" s="181" t="s">
        <v>1005</v>
      </c>
      <c r="I14" s="182" t="s">
        <v>280</v>
      </c>
      <c r="J14" s="219" t="s">
        <v>1061</v>
      </c>
      <c r="K14" s="220">
        <v>2005</v>
      </c>
      <c r="L14" s="221" t="s">
        <v>1443</v>
      </c>
      <c r="M14" s="221" t="s">
        <v>259</v>
      </c>
      <c r="N14" s="221"/>
      <c r="O14" s="222"/>
      <c r="P14" s="223" t="s">
        <v>1202</v>
      </c>
      <c r="Q14" s="225">
        <v>460</v>
      </c>
      <c r="R14" s="225">
        <v>1155</v>
      </c>
      <c r="S14" s="210">
        <f>IF(R14&gt;0,R14*2.204622,"")</f>
        <v>2546.3384100000003</v>
      </c>
      <c r="T14" s="165">
        <f t="shared" si="0"/>
        <v>0.39826839826839827</v>
      </c>
      <c r="U14" s="209"/>
      <c r="V14" s="209"/>
      <c r="W14" s="208"/>
      <c r="X14" s="209"/>
      <c r="Y14" s="209"/>
      <c r="Z14" s="209">
        <v>39.476</v>
      </c>
      <c r="AA14" s="175">
        <f t="shared" si="1"/>
        <v>8.38864</v>
      </c>
      <c r="AB14" s="283"/>
      <c r="AC14" s="313">
        <f t="shared" si="2"/>
        <v>1</v>
      </c>
      <c r="AD14" s="38"/>
      <c r="AE14" s="39"/>
    </row>
    <row r="15" spans="1:31" ht="15" customHeight="1">
      <c r="A15" s="17"/>
      <c r="B15" s="17"/>
      <c r="C15" s="17"/>
      <c r="D15" s="17"/>
      <c r="E15" s="17"/>
      <c r="F15" s="17"/>
      <c r="H15" s="181" t="s">
        <v>1006</v>
      </c>
      <c r="I15" s="182" t="s">
        <v>281</v>
      </c>
      <c r="J15" s="219" t="s">
        <v>1063</v>
      </c>
      <c r="K15" s="220">
        <v>2002</v>
      </c>
      <c r="L15" s="221" t="s">
        <v>1440</v>
      </c>
      <c r="M15" s="221" t="s">
        <v>260</v>
      </c>
      <c r="N15" s="221"/>
      <c r="O15" s="222"/>
      <c r="P15" s="223" t="s">
        <v>1202</v>
      </c>
      <c r="Q15" s="306">
        <v>147</v>
      </c>
      <c r="R15" s="306">
        <v>1280</v>
      </c>
      <c r="S15" s="210">
        <f>IF(R15&gt;0,R15*2.204622,"")</f>
        <v>2821.91616</v>
      </c>
      <c r="T15" s="165">
        <f t="shared" si="0"/>
        <v>0.11484375</v>
      </c>
      <c r="U15" s="206"/>
      <c r="V15" s="206" t="s">
        <v>1173</v>
      </c>
      <c r="W15" s="214"/>
      <c r="X15" s="206"/>
      <c r="Y15" s="206"/>
      <c r="Z15" s="203"/>
      <c r="AA15" s="175">
        <f t="shared" si="1"/>
        <v>0</v>
      </c>
      <c r="AB15" s="282"/>
      <c r="AC15" s="313">
        <f t="shared" si="2"/>
        <v>1</v>
      </c>
      <c r="AD15" s="38"/>
      <c r="AE15" s="39"/>
    </row>
    <row r="16" spans="1:31" ht="15" customHeight="1">
      <c r="A16" s="17"/>
      <c r="B16" s="17"/>
      <c r="C16" s="17"/>
      <c r="D16" s="17"/>
      <c r="E16" s="17"/>
      <c r="F16" s="17"/>
      <c r="H16" s="181" t="s">
        <v>1006</v>
      </c>
      <c r="I16" s="182" t="s">
        <v>294</v>
      </c>
      <c r="J16" s="219" t="s">
        <v>1063</v>
      </c>
      <c r="K16" s="220">
        <v>2002</v>
      </c>
      <c r="L16" s="221" t="s">
        <v>1440</v>
      </c>
      <c r="M16" s="221" t="s">
        <v>260</v>
      </c>
      <c r="N16" s="221"/>
      <c r="O16" s="222"/>
      <c r="P16" s="223" t="s">
        <v>1202</v>
      </c>
      <c r="Q16" s="306">
        <v>246</v>
      </c>
      <c r="R16" s="306">
        <v>1360</v>
      </c>
      <c r="S16" s="210">
        <f>IF(R16&gt;0,R16*2.204622,"")</f>
        <v>2998.2859200000003</v>
      </c>
      <c r="T16" s="165">
        <f t="shared" si="0"/>
        <v>0.18088235294117647</v>
      </c>
      <c r="U16" s="206"/>
      <c r="V16" s="206" t="s">
        <v>1173</v>
      </c>
      <c r="W16" s="214"/>
      <c r="X16" s="206"/>
      <c r="Y16" s="206"/>
      <c r="Z16" s="201"/>
      <c r="AA16" s="175">
        <f t="shared" si="1"/>
        <v>0</v>
      </c>
      <c r="AB16" s="282"/>
      <c r="AC16" s="313">
        <f t="shared" si="2"/>
        <v>1</v>
      </c>
      <c r="AD16" s="38"/>
      <c r="AE16" s="39"/>
    </row>
    <row r="17" spans="1:31" ht="15" customHeight="1">
      <c r="A17" s="17"/>
      <c r="B17" s="17"/>
      <c r="C17" s="17"/>
      <c r="D17" s="17"/>
      <c r="E17" s="17"/>
      <c r="F17" s="17"/>
      <c r="H17" s="181" t="s">
        <v>1006</v>
      </c>
      <c r="I17" s="182" t="s">
        <v>282</v>
      </c>
      <c r="J17" s="219" t="s">
        <v>1063</v>
      </c>
      <c r="K17" s="220">
        <v>2006</v>
      </c>
      <c r="L17" s="221" t="s">
        <v>1443</v>
      </c>
      <c r="M17" s="221" t="s">
        <v>260</v>
      </c>
      <c r="N17" s="221"/>
      <c r="O17" s="222"/>
      <c r="P17" s="223" t="s">
        <v>1202</v>
      </c>
      <c r="Q17" s="306">
        <v>147</v>
      </c>
      <c r="R17" s="306">
        <v>1280</v>
      </c>
      <c r="S17" s="210">
        <f>IF(R17&gt;0,R17*2.204622,"")</f>
        <v>2821.91616</v>
      </c>
      <c r="T17" s="165">
        <f t="shared" si="0"/>
        <v>0.11484375</v>
      </c>
      <c r="U17" s="206"/>
      <c r="V17" s="206" t="s">
        <v>1173</v>
      </c>
      <c r="W17" s="214"/>
      <c r="X17" s="206"/>
      <c r="Y17" s="206"/>
      <c r="Z17" s="201"/>
      <c r="AA17" s="175">
        <f t="shared" si="1"/>
        <v>0</v>
      </c>
      <c r="AB17" s="282"/>
      <c r="AC17" s="313">
        <f t="shared" si="2"/>
        <v>1</v>
      </c>
      <c r="AD17" s="38"/>
      <c r="AE17" s="39"/>
    </row>
    <row r="18" spans="1:31" ht="15" customHeight="1">
      <c r="A18" s="17"/>
      <c r="B18" s="17"/>
      <c r="C18" s="17"/>
      <c r="D18" s="17"/>
      <c r="E18" s="17"/>
      <c r="F18" s="17"/>
      <c r="H18" s="181" t="s">
        <v>1006</v>
      </c>
      <c r="I18" s="182" t="s">
        <v>283</v>
      </c>
      <c r="J18" s="219" t="s">
        <v>1063</v>
      </c>
      <c r="K18" s="220">
        <v>1993</v>
      </c>
      <c r="L18" s="221" t="s">
        <v>1440</v>
      </c>
      <c r="M18" s="221" t="s">
        <v>261</v>
      </c>
      <c r="N18" s="221"/>
      <c r="O18" s="222"/>
      <c r="P18" s="223" t="s">
        <v>1202</v>
      </c>
      <c r="Q18" s="306">
        <v>414</v>
      </c>
      <c r="R18" s="306">
        <v>1010</v>
      </c>
      <c r="S18" s="210">
        <f>IF(R18&gt;0,R18*2.204622,"")</f>
        <v>2226.66822</v>
      </c>
      <c r="T18" s="165">
        <f t="shared" si="0"/>
        <v>0.4099009900990099</v>
      </c>
      <c r="U18" s="204" t="s">
        <v>1141</v>
      </c>
      <c r="V18" s="206" t="s">
        <v>1173</v>
      </c>
      <c r="W18" s="214"/>
      <c r="X18" s="206"/>
      <c r="Y18" s="206"/>
      <c r="Z18" s="203"/>
      <c r="AA18" s="175">
        <f t="shared" si="1"/>
        <v>0</v>
      </c>
      <c r="AB18" s="281"/>
      <c r="AC18" s="313">
        <f t="shared" si="2"/>
        <v>1</v>
      </c>
      <c r="AD18" s="33"/>
      <c r="AE18" s="36"/>
    </row>
    <row r="19" spans="1:31" ht="15" customHeight="1">
      <c r="A19" s="17"/>
      <c r="B19" s="17"/>
      <c r="C19" s="17"/>
      <c r="D19" s="17"/>
      <c r="E19" s="17"/>
      <c r="F19" s="17"/>
      <c r="H19" s="181" t="s">
        <v>1006</v>
      </c>
      <c r="I19" s="182" t="s">
        <v>284</v>
      </c>
      <c r="J19" s="219" t="s">
        <v>1063</v>
      </c>
      <c r="K19" s="220">
        <v>1998</v>
      </c>
      <c r="L19" s="221" t="s">
        <v>1440</v>
      </c>
      <c r="M19" s="221" t="s">
        <v>260</v>
      </c>
      <c r="N19" s="221"/>
      <c r="O19" s="222"/>
      <c r="P19" s="223" t="s">
        <v>1202</v>
      </c>
      <c r="Q19" s="306">
        <v>187</v>
      </c>
      <c r="R19" s="306">
        <v>1320</v>
      </c>
      <c r="S19" s="210">
        <f>IF(R19&gt;0,R19*2.204622,"")</f>
        <v>2910.10104</v>
      </c>
      <c r="T19" s="165">
        <f t="shared" si="0"/>
        <v>0.14166666666666666</v>
      </c>
      <c r="U19" s="206"/>
      <c r="V19" s="206" t="s">
        <v>1173</v>
      </c>
      <c r="W19" s="214"/>
      <c r="X19" s="206"/>
      <c r="Y19" s="206"/>
      <c r="Z19" s="203"/>
      <c r="AA19" s="175">
        <f t="shared" si="1"/>
        <v>0</v>
      </c>
      <c r="AB19" s="281"/>
      <c r="AC19" s="313">
        <f t="shared" si="2"/>
        <v>1</v>
      </c>
      <c r="AD19" s="38"/>
      <c r="AE19" s="39"/>
    </row>
    <row r="20" spans="1:31" ht="15" customHeight="1">
      <c r="A20" s="17"/>
      <c r="B20" s="17"/>
      <c r="C20" s="17"/>
      <c r="D20" s="17"/>
      <c r="E20" s="17"/>
      <c r="F20" s="17"/>
      <c r="H20" s="181" t="s">
        <v>1006</v>
      </c>
      <c r="I20" s="182" t="s">
        <v>285</v>
      </c>
      <c r="J20" s="219" t="s">
        <v>1063</v>
      </c>
      <c r="K20" s="220">
        <v>1998</v>
      </c>
      <c r="L20" s="221" t="s">
        <v>1440</v>
      </c>
      <c r="M20" s="221" t="s">
        <v>260</v>
      </c>
      <c r="N20" s="221"/>
      <c r="O20" s="222"/>
      <c r="P20" s="223" t="s">
        <v>1202</v>
      </c>
      <c r="Q20" s="306">
        <v>187</v>
      </c>
      <c r="R20" s="306">
        <v>1520</v>
      </c>
      <c r="S20" s="210">
        <f>IF(R20&gt;0,R20*2.204622,"")</f>
        <v>3351.0254400000003</v>
      </c>
      <c r="T20" s="165">
        <f t="shared" si="0"/>
        <v>0.12302631578947368</v>
      </c>
      <c r="U20" s="206"/>
      <c r="V20" s="206" t="s">
        <v>1173</v>
      </c>
      <c r="W20" s="214"/>
      <c r="X20" s="206"/>
      <c r="Y20" s="206"/>
      <c r="Z20" s="203"/>
      <c r="AA20" s="175">
        <f t="shared" si="1"/>
        <v>0</v>
      </c>
      <c r="AB20" s="281"/>
      <c r="AC20" s="313">
        <f t="shared" si="2"/>
        <v>1</v>
      </c>
      <c r="AD20" s="38"/>
      <c r="AE20" s="39"/>
    </row>
    <row r="21" spans="1:31" ht="15" customHeight="1">
      <c r="A21" s="17"/>
      <c r="B21" s="17"/>
      <c r="C21" s="17"/>
      <c r="D21" s="17"/>
      <c r="E21" s="17"/>
      <c r="F21" s="17"/>
      <c r="H21" s="181" t="s">
        <v>1006</v>
      </c>
      <c r="I21" s="182" t="s">
        <v>286</v>
      </c>
      <c r="J21" s="219" t="s">
        <v>1063</v>
      </c>
      <c r="K21" s="220">
        <v>2008</v>
      </c>
      <c r="L21" s="221" t="s">
        <v>1443</v>
      </c>
      <c r="M21" s="221" t="s">
        <v>259</v>
      </c>
      <c r="N21" s="221"/>
      <c r="O21" s="222"/>
      <c r="P21" s="223" t="s">
        <v>1202</v>
      </c>
      <c r="Q21" s="224">
        <v>453</v>
      </c>
      <c r="R21" s="224">
        <v>1585</v>
      </c>
      <c r="S21" s="210">
        <f>IF(R21&gt;0,R21*2.204622,"")</f>
        <v>3494.32587</v>
      </c>
      <c r="T21" s="165">
        <f t="shared" si="0"/>
        <v>0.2858044164037855</v>
      </c>
      <c r="U21" s="209"/>
      <c r="V21" s="209" t="s">
        <v>1173</v>
      </c>
      <c r="W21" s="208"/>
      <c r="X21" s="209"/>
      <c r="Y21" s="209"/>
      <c r="Z21" s="209">
        <v>40.544</v>
      </c>
      <c r="AA21" s="175">
        <f t="shared" si="1"/>
        <v>8.004160000000002</v>
      </c>
      <c r="AB21" s="284"/>
      <c r="AC21" s="313">
        <f t="shared" si="2"/>
        <v>1</v>
      </c>
      <c r="AD21" s="38"/>
      <c r="AE21" s="39"/>
    </row>
    <row r="22" spans="1:31" ht="15" customHeight="1">
      <c r="A22" s="17"/>
      <c r="B22" s="17"/>
      <c r="C22" s="17"/>
      <c r="D22" s="17"/>
      <c r="E22" s="17"/>
      <c r="F22" s="17"/>
      <c r="H22" s="181" t="s">
        <v>1006</v>
      </c>
      <c r="I22" s="182" t="s">
        <v>287</v>
      </c>
      <c r="J22" s="219" t="s">
        <v>1063</v>
      </c>
      <c r="K22" s="220">
        <v>2006</v>
      </c>
      <c r="L22" s="221" t="s">
        <v>1443</v>
      </c>
      <c r="M22" s="221" t="s">
        <v>261</v>
      </c>
      <c r="N22" s="221"/>
      <c r="O22" s="222"/>
      <c r="P22" s="223" t="s">
        <v>1202</v>
      </c>
      <c r="Q22" s="224">
        <v>261</v>
      </c>
      <c r="R22" s="224">
        <v>1750</v>
      </c>
      <c r="S22" s="210">
        <f>IF(R22&gt;0,R22*2.204622,"")</f>
        <v>3858.0885000000003</v>
      </c>
      <c r="T22" s="165">
        <f t="shared" si="0"/>
        <v>0.14914285714285713</v>
      </c>
      <c r="U22" s="209"/>
      <c r="V22" s="209" t="s">
        <v>1173</v>
      </c>
      <c r="W22" s="208"/>
      <c r="X22" s="209"/>
      <c r="Y22" s="209"/>
      <c r="Z22" s="209">
        <v>43.582</v>
      </c>
      <c r="AA22" s="175">
        <f t="shared" si="1"/>
        <v>6.91048</v>
      </c>
      <c r="AB22" s="281"/>
      <c r="AC22" s="313">
        <f t="shared" si="2"/>
        <v>1</v>
      </c>
      <c r="AD22" s="38"/>
      <c r="AE22" s="39"/>
    </row>
    <row r="23" spans="1:31" ht="15" customHeight="1">
      <c r="A23" s="17"/>
      <c r="B23" s="17"/>
      <c r="C23" s="17"/>
      <c r="D23" s="17"/>
      <c r="E23" s="17"/>
      <c r="F23" s="17"/>
      <c r="H23" s="181" t="s">
        <v>1006</v>
      </c>
      <c r="I23" s="182" t="s">
        <v>288</v>
      </c>
      <c r="J23" s="219" t="s">
        <v>1063</v>
      </c>
      <c r="K23" s="220">
        <v>1965</v>
      </c>
      <c r="L23" s="221" t="s">
        <v>1440</v>
      </c>
      <c r="M23" s="221" t="s">
        <v>259</v>
      </c>
      <c r="N23" s="221"/>
      <c r="O23" s="222"/>
      <c r="P23" s="223" t="s">
        <v>1202</v>
      </c>
      <c r="Q23" s="224">
        <v>115</v>
      </c>
      <c r="R23" s="224">
        <v>745</v>
      </c>
      <c r="S23" s="210">
        <f>IF(R23&gt;0,R23*2.204622,"")</f>
        <v>1642.4433900000001</v>
      </c>
      <c r="T23" s="165">
        <f t="shared" si="0"/>
        <v>0.15436241610738255</v>
      </c>
      <c r="U23" s="209"/>
      <c r="V23" s="209" t="s">
        <v>1173</v>
      </c>
      <c r="W23" s="208"/>
      <c r="X23" s="209"/>
      <c r="Y23" s="209"/>
      <c r="Z23" s="209">
        <v>44.386</v>
      </c>
      <c r="AA23" s="175">
        <f t="shared" si="1"/>
        <v>6.621039999999999</v>
      </c>
      <c r="AB23" s="282"/>
      <c r="AC23" s="313">
        <f t="shared" si="2"/>
        <v>1</v>
      </c>
      <c r="AD23" s="38"/>
      <c r="AE23" s="39"/>
    </row>
    <row r="24" spans="1:29" ht="15" customHeight="1">
      <c r="A24" s="17"/>
      <c r="B24" s="17"/>
      <c r="C24" s="17"/>
      <c r="D24" s="17"/>
      <c r="E24" s="17"/>
      <c r="F24" s="17"/>
      <c r="H24" s="181" t="s">
        <v>1006</v>
      </c>
      <c r="I24" s="182" t="s">
        <v>289</v>
      </c>
      <c r="J24" s="219" t="s">
        <v>1063</v>
      </c>
      <c r="K24" s="220">
        <v>1963</v>
      </c>
      <c r="L24" s="221" t="s">
        <v>1440</v>
      </c>
      <c r="M24" s="221" t="s">
        <v>259</v>
      </c>
      <c r="N24" s="221"/>
      <c r="O24" s="222"/>
      <c r="P24" s="223" t="s">
        <v>1202</v>
      </c>
      <c r="Q24" s="225">
        <v>114</v>
      </c>
      <c r="R24" s="225">
        <v>950</v>
      </c>
      <c r="S24" s="210">
        <f>IF(R24&gt;0,R24*2.204622,"")</f>
        <v>2094.3909</v>
      </c>
      <c r="T24" s="165">
        <f t="shared" si="0"/>
        <v>0.12</v>
      </c>
      <c r="U24" s="209"/>
      <c r="V24" s="209" t="s">
        <v>1173</v>
      </c>
      <c r="W24" s="213"/>
      <c r="X24" s="207"/>
      <c r="Y24" s="209"/>
      <c r="Z24" s="207">
        <v>44.814</v>
      </c>
      <c r="AA24" s="175">
        <f t="shared" si="1"/>
        <v>6.46696</v>
      </c>
      <c r="AB24" s="282"/>
      <c r="AC24" s="313">
        <f t="shared" si="2"/>
        <v>1</v>
      </c>
    </row>
    <row r="25" spans="1:31" ht="15" customHeight="1">
      <c r="A25" s="17"/>
      <c r="B25" s="17"/>
      <c r="C25" s="17"/>
      <c r="D25" s="17"/>
      <c r="E25" s="17"/>
      <c r="F25" s="17"/>
      <c r="H25" s="181" t="s">
        <v>1006</v>
      </c>
      <c r="I25" s="182" t="s">
        <v>1223</v>
      </c>
      <c r="J25" s="219" t="s">
        <v>1063</v>
      </c>
      <c r="K25" s="220">
        <v>1965</v>
      </c>
      <c r="L25" s="221" t="s">
        <v>1443</v>
      </c>
      <c r="M25" s="221" t="s">
        <v>259</v>
      </c>
      <c r="N25" s="221"/>
      <c r="O25" s="222"/>
      <c r="P25" s="223" t="s">
        <v>1202</v>
      </c>
      <c r="Q25" s="224">
        <v>172</v>
      </c>
      <c r="R25" s="224">
        <v>620</v>
      </c>
      <c r="S25" s="210">
        <f>IF(R25&gt;0,R25*2.204622,"")</f>
        <v>1366.86564</v>
      </c>
      <c r="T25" s="165">
        <f t="shared" si="0"/>
        <v>0.27741935483870966</v>
      </c>
      <c r="U25" s="209"/>
      <c r="V25" s="209" t="s">
        <v>1173</v>
      </c>
      <c r="W25" s="208"/>
      <c r="X25" s="209"/>
      <c r="Y25" s="209"/>
      <c r="Z25" s="209">
        <v>41.956</v>
      </c>
      <c r="AA25" s="175">
        <f t="shared" si="1"/>
        <v>7.495839999999999</v>
      </c>
      <c r="AB25" s="282"/>
      <c r="AC25" s="313">
        <f t="shared" si="2"/>
        <v>1</v>
      </c>
      <c r="AD25" s="38"/>
      <c r="AE25" s="39"/>
    </row>
    <row r="26" spans="1:31" ht="15" customHeight="1">
      <c r="A26" s="17"/>
      <c r="B26" s="17"/>
      <c r="C26" s="17"/>
      <c r="D26" s="17"/>
      <c r="E26" s="17"/>
      <c r="F26" s="17"/>
      <c r="H26" s="181" t="s">
        <v>1006</v>
      </c>
      <c r="I26" s="182" t="s">
        <v>290</v>
      </c>
      <c r="J26" s="219" t="s">
        <v>1063</v>
      </c>
      <c r="K26" s="220">
        <v>2004</v>
      </c>
      <c r="L26" s="221" t="s">
        <v>1440</v>
      </c>
      <c r="M26" s="221" t="s">
        <v>260</v>
      </c>
      <c r="N26" s="221"/>
      <c r="O26" s="222"/>
      <c r="P26" s="223" t="s">
        <v>1202</v>
      </c>
      <c r="Q26" s="306">
        <v>237</v>
      </c>
      <c r="R26" s="306">
        <v>1347</v>
      </c>
      <c r="S26" s="210">
        <f>IF(R26&gt;0,R26*2.204622,"")</f>
        <v>2969.625834</v>
      </c>
      <c r="T26" s="165">
        <f t="shared" si="0"/>
        <v>0.1759465478841871</v>
      </c>
      <c r="U26" s="206"/>
      <c r="V26" s="206" t="s">
        <v>1173</v>
      </c>
      <c r="W26" s="214"/>
      <c r="X26" s="206"/>
      <c r="Y26" s="206"/>
      <c r="Z26" s="203"/>
      <c r="AA26" s="175">
        <f t="shared" si="1"/>
        <v>0</v>
      </c>
      <c r="AB26" s="282"/>
      <c r="AC26" s="313">
        <f t="shared" si="2"/>
        <v>1</v>
      </c>
      <c r="AD26" s="38"/>
      <c r="AE26" s="39"/>
    </row>
    <row r="27" spans="1:31" ht="15" customHeight="1">
      <c r="A27" s="17"/>
      <c r="B27" s="17"/>
      <c r="C27" s="17"/>
      <c r="D27" s="17"/>
      <c r="E27" s="17"/>
      <c r="F27" s="17"/>
      <c r="H27" s="181" t="s">
        <v>1006</v>
      </c>
      <c r="I27" s="182" t="s">
        <v>291</v>
      </c>
      <c r="J27" s="219" t="s">
        <v>1063</v>
      </c>
      <c r="K27" s="220">
        <v>2001</v>
      </c>
      <c r="L27" s="221" t="s">
        <v>1440</v>
      </c>
      <c r="M27" s="221" t="s">
        <v>260</v>
      </c>
      <c r="N27" s="221"/>
      <c r="O27" s="222"/>
      <c r="P27" s="223" t="s">
        <v>1202</v>
      </c>
      <c r="Q27" s="306">
        <v>216</v>
      </c>
      <c r="R27" s="306">
        <v>1415</v>
      </c>
      <c r="S27" s="210">
        <f>IF(R27&gt;0,R27*2.204622,"")</f>
        <v>3119.5401300000003</v>
      </c>
      <c r="T27" s="165">
        <f t="shared" si="0"/>
        <v>0.15265017667844524</v>
      </c>
      <c r="U27" s="206"/>
      <c r="V27" s="206" t="s">
        <v>1173</v>
      </c>
      <c r="W27" s="214"/>
      <c r="X27" s="206"/>
      <c r="Y27" s="206"/>
      <c r="Z27" s="203"/>
      <c r="AA27" s="175">
        <f t="shared" si="1"/>
        <v>0</v>
      </c>
      <c r="AB27" s="281"/>
      <c r="AC27" s="313">
        <f t="shared" si="2"/>
        <v>1</v>
      </c>
      <c r="AD27" s="38"/>
      <c r="AE27" s="39"/>
    </row>
    <row r="28" spans="1:31" ht="15" customHeight="1">
      <c r="A28" s="17"/>
      <c r="B28" s="17"/>
      <c r="C28" s="17"/>
      <c r="D28" s="17"/>
      <c r="E28" s="17"/>
      <c r="F28" s="17"/>
      <c r="H28" s="181" t="s">
        <v>1006</v>
      </c>
      <c r="I28" s="182" t="s">
        <v>292</v>
      </c>
      <c r="J28" s="219" t="s">
        <v>1063</v>
      </c>
      <c r="K28" s="220">
        <v>1966</v>
      </c>
      <c r="L28" s="221" t="s">
        <v>1440</v>
      </c>
      <c r="M28" s="221" t="s">
        <v>259</v>
      </c>
      <c r="N28" s="221"/>
      <c r="O28" s="222"/>
      <c r="P28" s="223" t="s">
        <v>1202</v>
      </c>
      <c r="Q28" s="306">
        <v>108</v>
      </c>
      <c r="R28" s="306">
        <v>960</v>
      </c>
      <c r="S28" s="210">
        <f>IF(R28&gt;0,R28*2.204622,"")</f>
        <v>2116.43712</v>
      </c>
      <c r="T28" s="165">
        <f t="shared" si="0"/>
        <v>0.1125</v>
      </c>
      <c r="U28" s="206"/>
      <c r="V28" s="206" t="s">
        <v>1173</v>
      </c>
      <c r="W28" s="214"/>
      <c r="X28" s="206"/>
      <c r="Y28" s="206"/>
      <c r="Z28" s="203"/>
      <c r="AA28" s="175">
        <f t="shared" si="1"/>
        <v>0</v>
      </c>
      <c r="AB28" s="282"/>
      <c r="AC28" s="313">
        <f t="shared" si="2"/>
        <v>1</v>
      </c>
      <c r="AD28" s="38"/>
      <c r="AE28" s="39"/>
    </row>
    <row r="29" spans="1:31" ht="15" customHeight="1">
      <c r="A29" s="17"/>
      <c r="B29" s="17"/>
      <c r="C29" s="17"/>
      <c r="D29" s="17"/>
      <c r="E29" s="17"/>
      <c r="F29" s="17"/>
      <c r="H29" s="181" t="s">
        <v>1006</v>
      </c>
      <c r="I29" s="182" t="s">
        <v>293</v>
      </c>
      <c r="J29" s="219" t="s">
        <v>1063</v>
      </c>
      <c r="K29" s="220">
        <v>2001</v>
      </c>
      <c r="L29" s="221" t="s">
        <v>1440</v>
      </c>
      <c r="M29" s="221" t="s">
        <v>260</v>
      </c>
      <c r="N29" s="221"/>
      <c r="O29" s="222"/>
      <c r="P29" s="223" t="s">
        <v>1202</v>
      </c>
      <c r="Q29" s="306">
        <v>214</v>
      </c>
      <c r="R29" s="306">
        <v>1450</v>
      </c>
      <c r="S29" s="210">
        <f>IF(R29&gt;0,R29*2.204622,"")</f>
        <v>3196.7019</v>
      </c>
      <c r="T29" s="165">
        <f t="shared" si="0"/>
        <v>0.14758620689655172</v>
      </c>
      <c r="U29" s="206"/>
      <c r="V29" s="206" t="s">
        <v>1173</v>
      </c>
      <c r="W29" s="214"/>
      <c r="X29" s="206"/>
      <c r="Y29" s="206"/>
      <c r="Z29" s="203"/>
      <c r="AA29" s="175">
        <f t="shared" si="1"/>
        <v>0</v>
      </c>
      <c r="AB29" s="285"/>
      <c r="AC29" s="313">
        <f t="shared" si="2"/>
        <v>1</v>
      </c>
      <c r="AD29" s="38"/>
      <c r="AE29" s="39"/>
    </row>
    <row r="30" spans="1:31" ht="15" customHeight="1">
      <c r="A30" s="17"/>
      <c r="B30" s="17"/>
      <c r="C30" s="17"/>
      <c r="D30" s="17"/>
      <c r="E30" s="17"/>
      <c r="F30" s="17"/>
      <c r="H30" s="181" t="s">
        <v>979</v>
      </c>
      <c r="I30" s="182" t="s">
        <v>481</v>
      </c>
      <c r="J30" s="219" t="s">
        <v>1064</v>
      </c>
      <c r="K30" s="220">
        <v>1973</v>
      </c>
      <c r="L30" s="221" t="s">
        <v>1440</v>
      </c>
      <c r="M30" s="221" t="s">
        <v>262</v>
      </c>
      <c r="N30" s="221"/>
      <c r="O30" s="222"/>
      <c r="P30" s="223" t="s">
        <v>1202</v>
      </c>
      <c r="Q30" s="225">
        <v>141</v>
      </c>
      <c r="R30" s="225">
        <v>715</v>
      </c>
      <c r="S30" s="210">
        <f>IF(R30&gt;0,R30*2.204622,"")</f>
        <v>1576.30473</v>
      </c>
      <c r="T30" s="165">
        <f t="shared" si="0"/>
        <v>0.1972027972027972</v>
      </c>
      <c r="U30" s="209"/>
      <c r="V30" s="209" t="s">
        <v>1173</v>
      </c>
      <c r="W30" s="208"/>
      <c r="X30" s="209"/>
      <c r="Y30" s="209"/>
      <c r="Z30" s="209">
        <v>44.05</v>
      </c>
      <c r="AA30" s="175">
        <f t="shared" si="1"/>
        <v>6.742000000000001</v>
      </c>
      <c r="AB30" s="285"/>
      <c r="AC30" s="313">
        <f t="shared" si="2"/>
        <v>1</v>
      </c>
      <c r="AD30" s="38"/>
      <c r="AE30" s="39"/>
    </row>
    <row r="31" spans="1:31" ht="15" customHeight="1">
      <c r="A31" s="17"/>
      <c r="B31" s="17"/>
      <c r="C31" s="17"/>
      <c r="D31" s="17"/>
      <c r="E31" s="17"/>
      <c r="F31" s="17"/>
      <c r="H31" s="181" t="s">
        <v>979</v>
      </c>
      <c r="I31" s="182" t="s">
        <v>482</v>
      </c>
      <c r="J31" s="219" t="s">
        <v>1064</v>
      </c>
      <c r="K31" s="220">
        <v>1973</v>
      </c>
      <c r="L31" s="221" t="s">
        <v>1440</v>
      </c>
      <c r="M31" s="221" t="s">
        <v>262</v>
      </c>
      <c r="N31" s="221"/>
      <c r="O31" s="222"/>
      <c r="P31" s="223" t="s">
        <v>1202</v>
      </c>
      <c r="Q31" s="306">
        <v>123</v>
      </c>
      <c r="R31" s="306">
        <v>930</v>
      </c>
      <c r="S31" s="210">
        <f>IF(R31&gt;0,R31*2.204622,"")</f>
        <v>2050.29846</v>
      </c>
      <c r="T31" s="165">
        <f t="shared" si="0"/>
        <v>0.13225806451612904</v>
      </c>
      <c r="U31" s="206"/>
      <c r="V31" s="206" t="s">
        <v>1173</v>
      </c>
      <c r="W31" s="214"/>
      <c r="X31" s="206"/>
      <c r="Y31" s="206"/>
      <c r="Z31" s="203"/>
      <c r="AA31" s="175">
        <f t="shared" si="1"/>
        <v>0</v>
      </c>
      <c r="AB31" s="282"/>
      <c r="AC31" s="313">
        <f t="shared" si="2"/>
        <v>1</v>
      </c>
      <c r="AD31" s="33"/>
      <c r="AE31" s="36"/>
    </row>
    <row r="32" spans="1:31" ht="15" customHeight="1">
      <c r="A32" s="17"/>
      <c r="B32" s="17"/>
      <c r="C32" s="17"/>
      <c r="D32" s="17"/>
      <c r="E32" s="17"/>
      <c r="F32" s="17"/>
      <c r="H32" s="181" t="s">
        <v>980</v>
      </c>
      <c r="I32" s="182" t="s">
        <v>483</v>
      </c>
      <c r="J32" s="219" t="s">
        <v>1061</v>
      </c>
      <c r="K32" s="220">
        <v>2004</v>
      </c>
      <c r="L32" s="221" t="s">
        <v>1440</v>
      </c>
      <c r="M32" s="221" t="s">
        <v>259</v>
      </c>
      <c r="N32" s="221" t="s">
        <v>1438</v>
      </c>
      <c r="O32" s="222"/>
      <c r="P32" s="223" t="s">
        <v>1202</v>
      </c>
      <c r="Q32" s="225">
        <v>612</v>
      </c>
      <c r="R32" s="225">
        <v>1123</v>
      </c>
      <c r="S32" s="164">
        <f>IF(R32&gt;0,R32*2.204622,"")</f>
        <v>2475.7905060000003</v>
      </c>
      <c r="T32" s="165">
        <f t="shared" si="0"/>
        <v>0.5449688334817453</v>
      </c>
      <c r="U32" s="202"/>
      <c r="V32" s="202"/>
      <c r="W32" s="227"/>
      <c r="X32" s="226"/>
      <c r="Y32" s="226"/>
      <c r="Z32" s="226">
        <v>40.599</v>
      </c>
      <c r="AA32" s="175">
        <f t="shared" si="1"/>
        <v>7.9843600000000015</v>
      </c>
      <c r="AB32" s="285"/>
      <c r="AC32" s="313">
        <f t="shared" si="2"/>
        <v>1</v>
      </c>
      <c r="AD32" s="33"/>
      <c r="AE32" s="36"/>
    </row>
    <row r="33" spans="1:31" ht="15" customHeight="1">
      <c r="A33" s="17"/>
      <c r="B33" s="17"/>
      <c r="C33" s="17"/>
      <c r="D33" s="17"/>
      <c r="E33" s="17"/>
      <c r="F33" s="17"/>
      <c r="H33" s="181" t="s">
        <v>980</v>
      </c>
      <c r="I33" s="182" t="s">
        <v>1246</v>
      </c>
      <c r="J33" s="219" t="s">
        <v>1061</v>
      </c>
      <c r="K33" s="220">
        <v>2000</v>
      </c>
      <c r="L33" s="221" t="s">
        <v>1443</v>
      </c>
      <c r="M33" s="221" t="s">
        <v>259</v>
      </c>
      <c r="N33" s="221"/>
      <c r="O33" s="222"/>
      <c r="P33" s="223" t="s">
        <v>1202</v>
      </c>
      <c r="Q33" s="224">
        <v>387</v>
      </c>
      <c r="R33" s="224">
        <v>1120</v>
      </c>
      <c r="S33" s="164">
        <f>IF(R33&gt;0,R33*2.204622,"")</f>
        <v>2469.17664</v>
      </c>
      <c r="T33" s="165">
        <f t="shared" si="0"/>
        <v>0.3455357142857143</v>
      </c>
      <c r="U33" s="226"/>
      <c r="V33" s="226"/>
      <c r="W33" s="227"/>
      <c r="X33" s="226"/>
      <c r="Y33" s="226"/>
      <c r="Z33" s="226">
        <v>40.138</v>
      </c>
      <c r="AA33" s="175">
        <f t="shared" si="1"/>
        <v>8.15032</v>
      </c>
      <c r="AB33" s="282"/>
      <c r="AC33" s="313">
        <f t="shared" si="2"/>
        <v>1</v>
      </c>
      <c r="AD33" s="33"/>
      <c r="AE33" s="36"/>
    </row>
    <row r="34" spans="1:31" ht="15" customHeight="1">
      <c r="A34" s="17"/>
      <c r="B34" s="17"/>
      <c r="C34" s="17"/>
      <c r="D34" s="17"/>
      <c r="E34" s="17"/>
      <c r="F34" s="17"/>
      <c r="H34" s="181" t="s">
        <v>980</v>
      </c>
      <c r="I34" s="182" t="s">
        <v>484</v>
      </c>
      <c r="J34" s="219" t="s">
        <v>1061</v>
      </c>
      <c r="K34" s="220">
        <v>2004</v>
      </c>
      <c r="L34" s="221" t="s">
        <v>1440</v>
      </c>
      <c r="M34" s="221" t="s">
        <v>259</v>
      </c>
      <c r="N34" s="221" t="s">
        <v>1438</v>
      </c>
      <c r="O34" s="222"/>
      <c r="P34" s="223" t="s">
        <v>1202</v>
      </c>
      <c r="Q34" s="306">
        <v>547</v>
      </c>
      <c r="R34" s="306">
        <v>1180</v>
      </c>
      <c r="S34" s="210">
        <f>IF(R34&gt;0,R34*2.204622,"")</f>
        <v>2601.4539600000003</v>
      </c>
      <c r="T34" s="165">
        <f t="shared" si="0"/>
        <v>0.4635593220338983</v>
      </c>
      <c r="U34" s="206"/>
      <c r="V34" s="206"/>
      <c r="W34" s="214"/>
      <c r="X34" s="206"/>
      <c r="Y34" s="206"/>
      <c r="Z34" s="203">
        <v>38.795</v>
      </c>
      <c r="AA34" s="175">
        <f t="shared" si="1"/>
        <v>8.633799999999999</v>
      </c>
      <c r="AB34" s="282"/>
      <c r="AC34" s="313">
        <f t="shared" si="2"/>
        <v>1</v>
      </c>
      <c r="AD34" s="33"/>
      <c r="AE34" s="36"/>
    </row>
    <row r="35" spans="1:31" ht="15" customHeight="1">
      <c r="A35" s="17"/>
      <c r="B35" s="17"/>
      <c r="C35" s="17"/>
      <c r="D35" s="17"/>
      <c r="E35" s="17"/>
      <c r="F35" s="17"/>
      <c r="H35" s="181" t="s">
        <v>980</v>
      </c>
      <c r="I35" s="182" t="s">
        <v>1047</v>
      </c>
      <c r="J35" s="219" t="s">
        <v>1061</v>
      </c>
      <c r="K35" s="220">
        <v>2000</v>
      </c>
      <c r="L35" s="221" t="s">
        <v>1443</v>
      </c>
      <c r="M35" s="221" t="s">
        <v>259</v>
      </c>
      <c r="N35" s="221" t="s">
        <v>1438</v>
      </c>
      <c r="O35" s="222"/>
      <c r="P35" s="223" t="s">
        <v>1202</v>
      </c>
      <c r="Q35" s="224">
        <v>646</v>
      </c>
      <c r="R35" s="224">
        <v>1120</v>
      </c>
      <c r="S35" s="164">
        <f>IF(R35&gt;0,R35*2.204622,"")</f>
        <v>2469.17664</v>
      </c>
      <c r="T35" s="165">
        <f t="shared" si="0"/>
        <v>0.5767857142857142</v>
      </c>
      <c r="U35" s="226"/>
      <c r="V35" s="226"/>
      <c r="W35" s="227"/>
      <c r="X35" s="226"/>
      <c r="Y35" s="226"/>
      <c r="Z35" s="226">
        <v>38.468</v>
      </c>
      <c r="AA35" s="175">
        <f t="shared" si="1"/>
        <v>8.75152</v>
      </c>
      <c r="AB35" s="282">
        <v>10.9</v>
      </c>
      <c r="AC35" s="313">
        <f t="shared" si="2"/>
        <v>1</v>
      </c>
      <c r="AD35" s="33"/>
      <c r="AE35" s="36"/>
    </row>
    <row r="36" spans="1:31" ht="15" customHeight="1">
      <c r="A36" s="17"/>
      <c r="B36" s="17"/>
      <c r="C36" s="17"/>
      <c r="D36" s="17"/>
      <c r="E36" s="17"/>
      <c r="F36" s="17"/>
      <c r="H36" s="181" t="s">
        <v>980</v>
      </c>
      <c r="I36" s="182" t="s">
        <v>485</v>
      </c>
      <c r="J36" s="219" t="s">
        <v>1061</v>
      </c>
      <c r="K36" s="220">
        <v>2004</v>
      </c>
      <c r="L36" s="221" t="s">
        <v>1440</v>
      </c>
      <c r="M36" s="221" t="s">
        <v>259</v>
      </c>
      <c r="N36" s="221"/>
      <c r="O36" s="222"/>
      <c r="P36" s="223" t="s">
        <v>1202</v>
      </c>
      <c r="Q36" s="306">
        <v>259</v>
      </c>
      <c r="R36" s="306">
        <v>1120</v>
      </c>
      <c r="S36" s="210">
        <f>IF(R36&gt;0,R36*2.204622,"")</f>
        <v>2469.17664</v>
      </c>
      <c r="T36" s="165">
        <f t="shared" si="0"/>
        <v>0.23125</v>
      </c>
      <c r="U36" s="206"/>
      <c r="V36" s="206"/>
      <c r="W36" s="214"/>
      <c r="X36" s="206"/>
      <c r="Y36" s="206"/>
      <c r="Z36" s="203"/>
      <c r="AA36" s="175">
        <f t="shared" si="1"/>
        <v>0</v>
      </c>
      <c r="AB36" s="282"/>
      <c r="AC36" s="313">
        <f t="shared" si="2"/>
        <v>1</v>
      </c>
      <c r="AD36" s="38"/>
      <c r="AE36" s="39"/>
    </row>
    <row r="37" spans="1:31" ht="15" customHeight="1">
      <c r="A37" s="17"/>
      <c r="B37" s="17"/>
      <c r="C37" s="17"/>
      <c r="D37" s="17"/>
      <c r="E37" s="17"/>
      <c r="F37" s="17"/>
      <c r="H37" s="181" t="s">
        <v>980</v>
      </c>
      <c r="I37" s="182" t="s">
        <v>486</v>
      </c>
      <c r="J37" s="219" t="s">
        <v>1061</v>
      </c>
      <c r="K37" s="220">
        <v>2004</v>
      </c>
      <c r="L37" s="221" t="s">
        <v>1440</v>
      </c>
      <c r="M37" s="221" t="s">
        <v>259</v>
      </c>
      <c r="N37" s="221"/>
      <c r="O37" s="222"/>
      <c r="P37" s="223" t="s">
        <v>1202</v>
      </c>
      <c r="Q37" s="306">
        <v>251</v>
      </c>
      <c r="R37" s="306">
        <v>1190</v>
      </c>
      <c r="S37" s="210">
        <f>IF(R37&gt;0,R37*2.204622,"")</f>
        <v>2623.50018</v>
      </c>
      <c r="T37" s="165">
        <f t="shared" si="0"/>
        <v>0.21092436974789916</v>
      </c>
      <c r="U37" s="206"/>
      <c r="V37" s="206"/>
      <c r="W37" s="214"/>
      <c r="X37" s="206"/>
      <c r="Y37" s="206"/>
      <c r="Z37" s="203"/>
      <c r="AA37" s="175">
        <f t="shared" si="1"/>
        <v>0</v>
      </c>
      <c r="AB37" s="285"/>
      <c r="AC37" s="313">
        <f t="shared" si="2"/>
        <v>1</v>
      </c>
      <c r="AD37" s="38"/>
      <c r="AE37" s="39"/>
    </row>
    <row r="38" spans="1:31" ht="15" customHeight="1">
      <c r="A38" s="17"/>
      <c r="B38" s="17"/>
      <c r="C38" s="17"/>
      <c r="D38" s="17"/>
      <c r="E38" s="17"/>
      <c r="F38" s="17"/>
      <c r="H38" s="181" t="s">
        <v>981</v>
      </c>
      <c r="I38" s="182" t="s">
        <v>295</v>
      </c>
      <c r="J38" s="219" t="s">
        <v>1062</v>
      </c>
      <c r="K38" s="220">
        <v>2006</v>
      </c>
      <c r="L38" s="221" t="s">
        <v>1443</v>
      </c>
      <c r="M38" s="221" t="s">
        <v>259</v>
      </c>
      <c r="N38" s="221"/>
      <c r="O38" s="222"/>
      <c r="P38" s="223" t="s">
        <v>1202</v>
      </c>
      <c r="Q38" s="306">
        <v>547</v>
      </c>
      <c r="R38" s="306">
        <v>1437</v>
      </c>
      <c r="S38" s="210">
        <f>IF(R38&gt;0,R38*2.204622,"")</f>
        <v>3168.041814</v>
      </c>
      <c r="T38" s="165">
        <f t="shared" si="0"/>
        <v>0.38065414057063324</v>
      </c>
      <c r="U38" s="206"/>
      <c r="V38" s="206"/>
      <c r="W38" s="214"/>
      <c r="X38" s="206"/>
      <c r="Y38" s="206"/>
      <c r="Z38" s="203">
        <v>40.723</v>
      </c>
      <c r="AA38" s="175">
        <f t="shared" si="1"/>
        <v>7.93972</v>
      </c>
      <c r="AB38" s="286"/>
      <c r="AC38" s="313">
        <f t="shared" si="2"/>
        <v>1</v>
      </c>
      <c r="AD38" s="38"/>
      <c r="AE38" s="39"/>
    </row>
    <row r="39" spans="1:31" ht="15" customHeight="1">
      <c r="A39" s="17"/>
      <c r="B39" s="17"/>
      <c r="C39" s="17"/>
      <c r="D39" s="17"/>
      <c r="E39" s="17"/>
      <c r="F39" s="17"/>
      <c r="H39" s="181" t="s">
        <v>977</v>
      </c>
      <c r="I39" s="182" t="s">
        <v>487</v>
      </c>
      <c r="J39" s="219" t="s">
        <v>1133</v>
      </c>
      <c r="K39" s="220">
        <v>2000</v>
      </c>
      <c r="L39" s="221" t="s">
        <v>1440</v>
      </c>
      <c r="M39" s="221" t="s">
        <v>259</v>
      </c>
      <c r="N39" s="221"/>
      <c r="O39" s="222"/>
      <c r="P39" s="223" t="s">
        <v>1202</v>
      </c>
      <c r="Q39" s="306">
        <v>420</v>
      </c>
      <c r="R39" s="306">
        <v>1775</v>
      </c>
      <c r="S39" s="210">
        <f>IF(R39&gt;0,R39*2.204622,"")</f>
        <v>3913.2040500000003</v>
      </c>
      <c r="T39" s="165">
        <f t="shared" si="0"/>
        <v>0.23661971830985915</v>
      </c>
      <c r="U39" s="206"/>
      <c r="V39" s="206" t="s">
        <v>1173</v>
      </c>
      <c r="W39" s="214"/>
      <c r="X39" s="206"/>
      <c r="Y39" s="206"/>
      <c r="Z39" s="203"/>
      <c r="AA39" s="175">
        <f t="shared" si="1"/>
        <v>0</v>
      </c>
      <c r="AB39" s="281"/>
      <c r="AC39" s="313">
        <f t="shared" si="2"/>
        <v>1</v>
      </c>
      <c r="AD39" s="38"/>
      <c r="AE39" s="39"/>
    </row>
    <row r="40" spans="1:31" ht="15" customHeight="1">
      <c r="A40" s="17"/>
      <c r="B40" s="17"/>
      <c r="C40" s="17"/>
      <c r="D40" s="17"/>
      <c r="E40" s="17"/>
      <c r="F40" s="17"/>
      <c r="H40" s="181" t="s">
        <v>977</v>
      </c>
      <c r="I40" s="182" t="s">
        <v>488</v>
      </c>
      <c r="J40" s="219" t="s">
        <v>1133</v>
      </c>
      <c r="K40" s="220">
        <v>2003</v>
      </c>
      <c r="L40" s="221" t="s">
        <v>1440</v>
      </c>
      <c r="M40" s="221" t="s">
        <v>259</v>
      </c>
      <c r="N40" s="221"/>
      <c r="O40" s="222"/>
      <c r="P40" s="223" t="s">
        <v>1202</v>
      </c>
      <c r="Q40" s="224">
        <v>445</v>
      </c>
      <c r="R40" s="224">
        <v>1710</v>
      </c>
      <c r="S40" s="164">
        <f>IF(R40&gt;0,R40*2.204622,"")</f>
        <v>3769.90362</v>
      </c>
      <c r="T40" s="165">
        <f t="shared" si="0"/>
        <v>0.260233918128655</v>
      </c>
      <c r="U40" s="226"/>
      <c r="V40" s="226" t="s">
        <v>1173</v>
      </c>
      <c r="W40" s="227"/>
      <c r="X40" s="226"/>
      <c r="Y40" s="226"/>
      <c r="Z40" s="226">
        <v>40.521</v>
      </c>
      <c r="AA40" s="175">
        <f t="shared" si="1"/>
        <v>8.01244</v>
      </c>
      <c r="AB40" s="281"/>
      <c r="AC40" s="313">
        <f t="shared" si="2"/>
        <v>1</v>
      </c>
      <c r="AD40" s="38"/>
      <c r="AE40" s="39"/>
    </row>
    <row r="41" spans="1:31" ht="15" customHeight="1">
      <c r="A41" s="17"/>
      <c r="B41" s="17"/>
      <c r="C41" s="17"/>
      <c r="D41" s="17"/>
      <c r="E41" s="17"/>
      <c r="F41" s="17"/>
      <c r="H41" s="181" t="s">
        <v>977</v>
      </c>
      <c r="I41" s="182" t="s">
        <v>489</v>
      </c>
      <c r="J41" s="219" t="s">
        <v>1133</v>
      </c>
      <c r="K41" s="220">
        <v>2006</v>
      </c>
      <c r="L41" s="221" t="s">
        <v>1443</v>
      </c>
      <c r="M41" s="221" t="s">
        <v>259</v>
      </c>
      <c r="N41" s="221"/>
      <c r="O41" s="222"/>
      <c r="P41" s="223" t="s">
        <v>1202</v>
      </c>
      <c r="Q41" s="306">
        <v>449</v>
      </c>
      <c r="R41" s="306">
        <v>1710</v>
      </c>
      <c r="S41" s="210">
        <f>IF(R41&gt;0,R41*2.204622,"")</f>
        <v>3769.90362</v>
      </c>
      <c r="T41" s="165">
        <f t="shared" si="0"/>
        <v>0.2625730994152047</v>
      </c>
      <c r="U41" s="206"/>
      <c r="V41" s="206" t="s">
        <v>1173</v>
      </c>
      <c r="W41" s="208"/>
      <c r="X41" s="206"/>
      <c r="Y41" s="209"/>
      <c r="Z41" s="206"/>
      <c r="AA41" s="175">
        <f t="shared" si="1"/>
        <v>0</v>
      </c>
      <c r="AB41" s="282"/>
      <c r="AC41" s="313">
        <f t="shared" si="2"/>
        <v>1</v>
      </c>
      <c r="AD41" s="38"/>
      <c r="AE41" s="39"/>
    </row>
    <row r="42" spans="8:29" ht="15" customHeight="1">
      <c r="H42" s="181" t="s">
        <v>977</v>
      </c>
      <c r="I42" s="182" t="s">
        <v>490</v>
      </c>
      <c r="J42" s="219" t="s">
        <v>1133</v>
      </c>
      <c r="K42" s="220">
        <v>1999</v>
      </c>
      <c r="L42" s="221" t="s">
        <v>1440</v>
      </c>
      <c r="M42" s="221" t="s">
        <v>259</v>
      </c>
      <c r="N42" s="221" t="s">
        <v>1439</v>
      </c>
      <c r="O42" s="222"/>
      <c r="P42" s="223" t="s">
        <v>1202</v>
      </c>
      <c r="Q42" s="224">
        <v>536</v>
      </c>
      <c r="R42" s="224">
        <v>1970</v>
      </c>
      <c r="S42" s="210">
        <f>IF(R42&gt;0,R42*2.204622,"")</f>
        <v>4343.10534</v>
      </c>
      <c r="T42" s="165">
        <f t="shared" si="0"/>
        <v>0.2720812182741117</v>
      </c>
      <c r="U42" s="209"/>
      <c r="V42" s="209" t="s">
        <v>1173</v>
      </c>
      <c r="W42" s="208"/>
      <c r="X42" s="209"/>
      <c r="Y42" s="209"/>
      <c r="Z42" s="209">
        <v>42.251</v>
      </c>
      <c r="AA42" s="175">
        <f t="shared" si="1"/>
        <v>7.389640000000001</v>
      </c>
      <c r="AB42" s="282"/>
      <c r="AC42" s="313">
        <f t="shared" si="2"/>
        <v>1</v>
      </c>
    </row>
    <row r="43" spans="8:31" ht="15" customHeight="1">
      <c r="H43" s="181" t="s">
        <v>977</v>
      </c>
      <c r="I43" s="182" t="s">
        <v>491</v>
      </c>
      <c r="J43" s="219" t="s">
        <v>1133</v>
      </c>
      <c r="K43" s="220">
        <v>2004</v>
      </c>
      <c r="L43" s="221" t="s">
        <v>1440</v>
      </c>
      <c r="M43" s="221" t="s">
        <v>259</v>
      </c>
      <c r="N43" s="221"/>
      <c r="O43" s="222"/>
      <c r="P43" s="223" t="s">
        <v>1202</v>
      </c>
      <c r="Q43" s="224">
        <v>456</v>
      </c>
      <c r="R43" s="224">
        <v>1835</v>
      </c>
      <c r="S43" s="210">
        <f>IF(R43&gt;0,R43*2.204622,"")</f>
        <v>4045.48137</v>
      </c>
      <c r="T43" s="165">
        <f t="shared" si="0"/>
        <v>0.24850136239782017</v>
      </c>
      <c r="U43" s="209"/>
      <c r="V43" s="209" t="s">
        <v>1173</v>
      </c>
      <c r="W43" s="208"/>
      <c r="X43" s="209"/>
      <c r="Y43" s="209"/>
      <c r="Z43" s="209">
        <v>41.378</v>
      </c>
      <c r="AA43" s="175">
        <f t="shared" si="1"/>
        <v>7.70392</v>
      </c>
      <c r="AB43" s="281"/>
      <c r="AC43" s="313">
        <f t="shared" si="2"/>
        <v>1</v>
      </c>
      <c r="AD43" s="38"/>
      <c r="AE43" s="39"/>
    </row>
    <row r="44" spans="8:29" ht="15" customHeight="1">
      <c r="H44" s="181" t="s">
        <v>978</v>
      </c>
      <c r="I44" s="182" t="s">
        <v>492</v>
      </c>
      <c r="J44" s="219" t="s">
        <v>1065</v>
      </c>
      <c r="K44" s="220">
        <v>2002</v>
      </c>
      <c r="L44" s="221" t="s">
        <v>1440</v>
      </c>
      <c r="M44" s="221" t="s">
        <v>260</v>
      </c>
      <c r="N44" s="221"/>
      <c r="O44" s="222"/>
      <c r="P44" s="223" t="s">
        <v>1202</v>
      </c>
      <c r="Q44" s="306">
        <v>73</v>
      </c>
      <c r="R44" s="306">
        <v>920</v>
      </c>
      <c r="S44" s="210">
        <f>IF(R44&gt;0,R44*2.204622,"")</f>
        <v>2028.25224</v>
      </c>
      <c r="T44" s="165">
        <f t="shared" si="0"/>
        <v>0.07934782608695652</v>
      </c>
      <c r="U44" s="206"/>
      <c r="V44" s="206" t="s">
        <v>1173</v>
      </c>
      <c r="W44" s="214"/>
      <c r="X44" s="206"/>
      <c r="Y44" s="206"/>
      <c r="Z44" s="203"/>
      <c r="AA44" s="175">
        <f t="shared" si="1"/>
        <v>0</v>
      </c>
      <c r="AB44" s="282"/>
      <c r="AC44" s="313">
        <f t="shared" si="2"/>
        <v>1</v>
      </c>
    </row>
    <row r="45" spans="8:29" ht="15" customHeight="1">
      <c r="H45" s="181" t="s">
        <v>978</v>
      </c>
      <c r="I45" s="182" t="s">
        <v>493</v>
      </c>
      <c r="J45" s="219" t="s">
        <v>1065</v>
      </c>
      <c r="K45" s="220">
        <v>2003</v>
      </c>
      <c r="L45" s="221" t="s">
        <v>1440</v>
      </c>
      <c r="M45" s="221" t="s">
        <v>261</v>
      </c>
      <c r="N45" s="221"/>
      <c r="O45" s="222"/>
      <c r="P45" s="223" t="s">
        <v>1202</v>
      </c>
      <c r="Q45" s="306">
        <v>246</v>
      </c>
      <c r="R45" s="306">
        <v>1495</v>
      </c>
      <c r="S45" s="210">
        <f>IF(R45&gt;0,R45*2.204622,"")</f>
        <v>3295.90989</v>
      </c>
      <c r="T45" s="165">
        <f t="shared" si="0"/>
        <v>0.1645484949832776</v>
      </c>
      <c r="U45" s="206"/>
      <c r="V45" s="206" t="s">
        <v>1173</v>
      </c>
      <c r="W45" s="214"/>
      <c r="X45" s="206"/>
      <c r="Y45" s="206"/>
      <c r="Z45" s="203"/>
      <c r="AA45" s="175">
        <f t="shared" si="1"/>
        <v>0</v>
      </c>
      <c r="AB45" s="281"/>
      <c r="AC45" s="313">
        <f t="shared" si="2"/>
        <v>1</v>
      </c>
    </row>
    <row r="46" spans="8:29" ht="15" customHeight="1">
      <c r="H46" s="181" t="s">
        <v>978</v>
      </c>
      <c r="I46" s="182" t="s">
        <v>494</v>
      </c>
      <c r="J46" s="219" t="s">
        <v>1065</v>
      </c>
      <c r="K46" s="220">
        <v>2004</v>
      </c>
      <c r="L46" s="221" t="s">
        <v>1440</v>
      </c>
      <c r="M46" s="221" t="s">
        <v>259</v>
      </c>
      <c r="N46" s="221"/>
      <c r="O46" s="222"/>
      <c r="P46" s="223" t="s">
        <v>1202</v>
      </c>
      <c r="Q46" s="224">
        <v>475</v>
      </c>
      <c r="R46" s="224">
        <v>1080</v>
      </c>
      <c r="S46" s="210">
        <f>IF(R46&gt;0,R46*2.204622,"")</f>
        <v>2380.99176</v>
      </c>
      <c r="T46" s="165">
        <f t="shared" si="0"/>
        <v>0.4398148148148148</v>
      </c>
      <c r="U46" s="204" t="s">
        <v>1141</v>
      </c>
      <c r="V46" s="209" t="s">
        <v>1173</v>
      </c>
      <c r="W46" s="208"/>
      <c r="X46" s="209"/>
      <c r="Y46" s="209"/>
      <c r="Z46" s="209">
        <v>39.39</v>
      </c>
      <c r="AA46" s="175">
        <f t="shared" si="1"/>
        <v>8.419599999999999</v>
      </c>
      <c r="AB46" s="281"/>
      <c r="AC46" s="313">
        <f t="shared" si="2"/>
        <v>1</v>
      </c>
    </row>
    <row r="47" spans="8:29" ht="15" customHeight="1">
      <c r="H47" s="181" t="s">
        <v>978</v>
      </c>
      <c r="I47" s="182" t="s">
        <v>495</v>
      </c>
      <c r="J47" s="219" t="s">
        <v>1065</v>
      </c>
      <c r="K47" s="220">
        <v>2002</v>
      </c>
      <c r="L47" s="221" t="s">
        <v>1440</v>
      </c>
      <c r="M47" s="221" t="s">
        <v>259</v>
      </c>
      <c r="N47" s="221"/>
      <c r="O47" s="222"/>
      <c r="P47" s="223" t="s">
        <v>1202</v>
      </c>
      <c r="Q47" s="306">
        <v>463</v>
      </c>
      <c r="R47" s="306">
        <v>1080</v>
      </c>
      <c r="S47" s="210">
        <f>IF(R47&gt;0,R47*2.204622,"")</f>
        <v>2380.99176</v>
      </c>
      <c r="T47" s="165">
        <f t="shared" si="0"/>
        <v>0.4287037037037037</v>
      </c>
      <c r="U47" s="204" t="s">
        <v>1141</v>
      </c>
      <c r="V47" s="206" t="s">
        <v>1173</v>
      </c>
      <c r="W47" s="214"/>
      <c r="X47" s="206"/>
      <c r="Y47" s="206"/>
      <c r="Z47" s="203"/>
      <c r="AA47" s="175">
        <f t="shared" si="1"/>
        <v>0</v>
      </c>
      <c r="AB47" s="281"/>
      <c r="AC47" s="313">
        <f t="shared" si="2"/>
        <v>1</v>
      </c>
    </row>
    <row r="48" spans="8:29" ht="15" customHeight="1">
      <c r="H48" s="181" t="s">
        <v>978</v>
      </c>
      <c r="I48" s="182" t="s">
        <v>496</v>
      </c>
      <c r="J48" s="219" t="s">
        <v>1065</v>
      </c>
      <c r="K48" s="220">
        <v>2003</v>
      </c>
      <c r="L48" s="221" t="s">
        <v>1440</v>
      </c>
      <c r="M48" s="221" t="s">
        <v>261</v>
      </c>
      <c r="N48" s="221" t="s">
        <v>1438</v>
      </c>
      <c r="O48" s="222"/>
      <c r="P48" s="223" t="s">
        <v>1202</v>
      </c>
      <c r="Q48" s="225">
        <v>662</v>
      </c>
      <c r="R48" s="225">
        <v>1530</v>
      </c>
      <c r="S48" s="210">
        <f>IF(R48&gt;0,R48*2.204622,"")</f>
        <v>3373.07166</v>
      </c>
      <c r="T48" s="165">
        <f t="shared" si="0"/>
        <v>0.4326797385620915</v>
      </c>
      <c r="U48" s="209"/>
      <c r="V48" s="209" t="s">
        <v>1173</v>
      </c>
      <c r="W48" s="208"/>
      <c r="X48" s="209"/>
      <c r="Y48" s="209"/>
      <c r="Z48" s="209">
        <v>38.861</v>
      </c>
      <c r="AA48" s="175">
        <f t="shared" si="1"/>
        <v>8.610040000000001</v>
      </c>
      <c r="AB48" s="281"/>
      <c r="AC48" s="313">
        <f t="shared" si="2"/>
        <v>1</v>
      </c>
    </row>
    <row r="49" spans="8:31" ht="15" customHeight="1">
      <c r="H49" s="181" t="s">
        <v>978</v>
      </c>
      <c r="I49" s="182" t="s">
        <v>497</v>
      </c>
      <c r="J49" s="219" t="s">
        <v>1065</v>
      </c>
      <c r="K49" s="220">
        <v>2003</v>
      </c>
      <c r="L49" s="221" t="s">
        <v>1440</v>
      </c>
      <c r="M49" s="221" t="s">
        <v>261</v>
      </c>
      <c r="N49" s="221" t="s">
        <v>1438</v>
      </c>
      <c r="O49" s="222"/>
      <c r="P49" s="223" t="s">
        <v>1202</v>
      </c>
      <c r="Q49" s="224">
        <v>610</v>
      </c>
      <c r="R49" s="224">
        <v>1550</v>
      </c>
      <c r="S49" s="210">
        <f>IF(R49&gt;0,R49*2.204622,"")</f>
        <v>3417.1641</v>
      </c>
      <c r="T49" s="165">
        <f t="shared" si="0"/>
        <v>0.3935483870967742</v>
      </c>
      <c r="U49" s="209"/>
      <c r="V49" s="209" t="s">
        <v>1173</v>
      </c>
      <c r="W49" s="208"/>
      <c r="X49" s="209"/>
      <c r="Y49" s="209"/>
      <c r="Z49" s="209">
        <v>39.891</v>
      </c>
      <c r="AA49" s="175">
        <f t="shared" si="1"/>
        <v>8.23924</v>
      </c>
      <c r="AB49" s="282"/>
      <c r="AC49" s="313">
        <f t="shared" si="2"/>
        <v>1</v>
      </c>
      <c r="AD49" s="38"/>
      <c r="AE49" s="39"/>
    </row>
    <row r="50" spans="8:29" ht="15" customHeight="1">
      <c r="H50" s="181" t="s">
        <v>978</v>
      </c>
      <c r="I50" s="182" t="s">
        <v>498</v>
      </c>
      <c r="J50" s="219" t="s">
        <v>1065</v>
      </c>
      <c r="K50" s="220">
        <v>2003</v>
      </c>
      <c r="L50" s="221" t="s">
        <v>1440</v>
      </c>
      <c r="M50" s="221" t="s">
        <v>261</v>
      </c>
      <c r="N50" s="221" t="s">
        <v>1438</v>
      </c>
      <c r="O50" s="222"/>
      <c r="P50" s="223" t="s">
        <v>1202</v>
      </c>
      <c r="Q50" s="225">
        <v>509</v>
      </c>
      <c r="R50" s="225">
        <v>1900</v>
      </c>
      <c r="S50" s="210">
        <f>IF(R50&gt;0,R50*2.204622,"")</f>
        <v>4188.7818</v>
      </c>
      <c r="T50" s="165">
        <f t="shared" si="0"/>
        <v>0.26789473684210524</v>
      </c>
      <c r="U50" s="209"/>
      <c r="V50" s="209" t="s">
        <v>1173</v>
      </c>
      <c r="W50" s="208"/>
      <c r="X50" s="209"/>
      <c r="Y50" s="209"/>
      <c r="Z50" s="209">
        <v>41.576</v>
      </c>
      <c r="AA50" s="175">
        <f t="shared" si="1"/>
        <v>7.63264</v>
      </c>
      <c r="AB50" s="286"/>
      <c r="AC50" s="313">
        <f t="shared" si="2"/>
        <v>1</v>
      </c>
    </row>
    <row r="51" spans="8:31" ht="15" customHeight="1">
      <c r="H51" s="181" t="s">
        <v>978</v>
      </c>
      <c r="I51" s="182" t="s">
        <v>499</v>
      </c>
      <c r="J51" s="219" t="s">
        <v>1065</v>
      </c>
      <c r="K51" s="220">
        <v>1982</v>
      </c>
      <c r="L51" s="221" t="s">
        <v>1440</v>
      </c>
      <c r="M51" s="221" t="s">
        <v>261</v>
      </c>
      <c r="N51" s="221" t="s">
        <v>1438</v>
      </c>
      <c r="O51" s="222"/>
      <c r="P51" s="223" t="s">
        <v>1202</v>
      </c>
      <c r="Q51" s="224">
        <v>203</v>
      </c>
      <c r="R51" s="224">
        <v>1290</v>
      </c>
      <c r="S51" s="210">
        <f>IF(R51&gt;0,R51*2.204622,"")</f>
        <v>2843.96238</v>
      </c>
      <c r="T51" s="165">
        <f t="shared" si="0"/>
        <v>0.1573643410852713</v>
      </c>
      <c r="U51" s="209"/>
      <c r="V51" s="209" t="s">
        <v>1173</v>
      </c>
      <c r="W51" s="208"/>
      <c r="X51" s="209"/>
      <c r="Y51" s="209"/>
      <c r="Z51" s="209">
        <v>43.468</v>
      </c>
      <c r="AA51" s="175">
        <f t="shared" si="1"/>
        <v>6.951519999999999</v>
      </c>
      <c r="AB51" s="286"/>
      <c r="AC51" s="313">
        <f t="shared" si="2"/>
        <v>1</v>
      </c>
      <c r="AD51" s="38"/>
      <c r="AE51" s="39"/>
    </row>
    <row r="52" spans="8:31" ht="15" customHeight="1">
      <c r="H52" s="181" t="s">
        <v>978</v>
      </c>
      <c r="I52" s="182" t="s">
        <v>500</v>
      </c>
      <c r="J52" s="219" t="s">
        <v>1065</v>
      </c>
      <c r="K52" s="220">
        <v>2006</v>
      </c>
      <c r="L52" s="221" t="s">
        <v>1443</v>
      </c>
      <c r="M52" s="221" t="s">
        <v>1049</v>
      </c>
      <c r="N52" s="221"/>
      <c r="O52" s="222"/>
      <c r="P52" s="223" t="s">
        <v>1202</v>
      </c>
      <c r="Q52" s="306">
        <v>649</v>
      </c>
      <c r="R52" s="306">
        <v>925</v>
      </c>
      <c r="S52" s="210">
        <f>IF(R52&gt;0,R52*2.204622,"")</f>
        <v>2039.2753500000001</v>
      </c>
      <c r="T52" s="165">
        <f t="shared" si="0"/>
        <v>0.7016216216216217</v>
      </c>
      <c r="U52" s="206"/>
      <c r="V52" s="206" t="s">
        <v>1173</v>
      </c>
      <c r="W52" s="214"/>
      <c r="X52" s="206"/>
      <c r="Y52" s="206"/>
      <c r="Z52" s="203"/>
      <c r="AA52" s="175">
        <f t="shared" si="1"/>
        <v>0</v>
      </c>
      <c r="AB52" s="282"/>
      <c r="AC52" s="313">
        <f t="shared" si="2"/>
        <v>1</v>
      </c>
      <c r="AD52" s="38"/>
      <c r="AE52" s="39"/>
    </row>
    <row r="53" spans="8:29" ht="15" customHeight="1">
      <c r="H53" s="181" t="s">
        <v>978</v>
      </c>
      <c r="I53" s="182" t="s">
        <v>501</v>
      </c>
      <c r="J53" s="219" t="s">
        <v>1065</v>
      </c>
      <c r="K53" s="220">
        <v>2007</v>
      </c>
      <c r="L53" s="221" t="s">
        <v>1443</v>
      </c>
      <c r="M53" s="221" t="s">
        <v>261</v>
      </c>
      <c r="N53" s="221"/>
      <c r="O53" s="222"/>
      <c r="P53" s="223" t="s">
        <v>1202</v>
      </c>
      <c r="Q53" s="306">
        <v>414</v>
      </c>
      <c r="R53" s="306">
        <v>1560</v>
      </c>
      <c r="S53" s="210">
        <f>IF(R53&gt;0,R53*2.204622,"")</f>
        <v>3439.21032</v>
      </c>
      <c r="T53" s="165">
        <f t="shared" si="0"/>
        <v>0.2653846153846154</v>
      </c>
      <c r="U53" s="206"/>
      <c r="V53" s="206" t="s">
        <v>1173</v>
      </c>
      <c r="W53" s="208"/>
      <c r="X53" s="206"/>
      <c r="Y53" s="209"/>
      <c r="Z53" s="206"/>
      <c r="AA53" s="175">
        <f t="shared" si="1"/>
        <v>0</v>
      </c>
      <c r="AB53" s="281"/>
      <c r="AC53" s="313">
        <f t="shared" si="2"/>
        <v>1</v>
      </c>
    </row>
    <row r="54" spans="8:29" ht="15" customHeight="1">
      <c r="H54" s="181" t="s">
        <v>978</v>
      </c>
      <c r="I54" s="182" t="s">
        <v>502</v>
      </c>
      <c r="J54" s="219" t="s">
        <v>1065</v>
      </c>
      <c r="K54" s="220">
        <v>2009</v>
      </c>
      <c r="L54" s="221" t="s">
        <v>1443</v>
      </c>
      <c r="M54" s="221" t="s">
        <v>261</v>
      </c>
      <c r="N54" s="221"/>
      <c r="O54" s="222"/>
      <c r="P54" s="223" t="s">
        <v>1202</v>
      </c>
      <c r="Q54" s="306">
        <v>517</v>
      </c>
      <c r="R54" s="306">
        <v>1620</v>
      </c>
      <c r="S54" s="210">
        <f>IF(R54&gt;0,R54*2.204622,"")</f>
        <v>3571.4876400000003</v>
      </c>
      <c r="T54" s="165">
        <f t="shared" si="0"/>
        <v>0.3191358024691358</v>
      </c>
      <c r="U54" s="206"/>
      <c r="V54" s="206" t="s">
        <v>1173</v>
      </c>
      <c r="W54" s="208"/>
      <c r="X54" s="206"/>
      <c r="Y54" s="209"/>
      <c r="Z54" s="206"/>
      <c r="AA54" s="175">
        <f t="shared" si="1"/>
        <v>0</v>
      </c>
      <c r="AB54" s="282"/>
      <c r="AC54" s="313">
        <f t="shared" si="2"/>
        <v>1</v>
      </c>
    </row>
    <row r="55" spans="8:29" ht="15" customHeight="1">
      <c r="H55" s="181" t="s">
        <v>978</v>
      </c>
      <c r="I55" s="182" t="s">
        <v>503</v>
      </c>
      <c r="J55" s="219" t="s">
        <v>1065</v>
      </c>
      <c r="K55" s="220">
        <v>2009</v>
      </c>
      <c r="L55" s="221" t="s">
        <v>1440</v>
      </c>
      <c r="M55" s="221" t="s">
        <v>1049</v>
      </c>
      <c r="N55" s="221"/>
      <c r="O55" s="222"/>
      <c r="P55" s="223" t="s">
        <v>1202</v>
      </c>
      <c r="Q55" s="306">
        <v>554</v>
      </c>
      <c r="R55" s="306">
        <v>1300</v>
      </c>
      <c r="S55" s="210">
        <f>IF(R55&gt;0,R55*2.204622,"")</f>
        <v>2866.0086</v>
      </c>
      <c r="T55" s="165">
        <f t="shared" si="0"/>
        <v>0.42615384615384616</v>
      </c>
      <c r="U55" s="204" t="s">
        <v>1141</v>
      </c>
      <c r="V55" s="206" t="s">
        <v>1173</v>
      </c>
      <c r="W55" s="214"/>
      <c r="X55" s="206"/>
      <c r="Y55" s="206"/>
      <c r="Z55" s="203"/>
      <c r="AA55" s="175">
        <f t="shared" si="1"/>
        <v>0</v>
      </c>
      <c r="AB55" s="285"/>
      <c r="AC55" s="313">
        <f t="shared" si="2"/>
        <v>1</v>
      </c>
    </row>
    <row r="56" spans="8:31" ht="15" customHeight="1">
      <c r="H56" s="181" t="s">
        <v>978</v>
      </c>
      <c r="I56" s="182" t="s">
        <v>504</v>
      </c>
      <c r="J56" s="219" t="s">
        <v>1065</v>
      </c>
      <c r="K56" s="220">
        <v>2009</v>
      </c>
      <c r="L56" s="221" t="s">
        <v>1440</v>
      </c>
      <c r="M56" s="221" t="s">
        <v>1049</v>
      </c>
      <c r="N56" s="221"/>
      <c r="O56" s="222"/>
      <c r="P56" s="223" t="s">
        <v>1202</v>
      </c>
      <c r="Q56" s="224">
        <v>548</v>
      </c>
      <c r="R56" s="224">
        <v>1300</v>
      </c>
      <c r="S56" s="210">
        <f>IF(R56&gt;0,R56*2.204622,"")</f>
        <v>2866.0086</v>
      </c>
      <c r="T56" s="165">
        <f t="shared" si="0"/>
        <v>0.42153846153846153</v>
      </c>
      <c r="U56" s="204" t="s">
        <v>1141</v>
      </c>
      <c r="V56" s="209" t="s">
        <v>1173</v>
      </c>
      <c r="W56" s="208"/>
      <c r="X56" s="209"/>
      <c r="Y56" s="209"/>
      <c r="Z56" s="209">
        <v>39.936</v>
      </c>
      <c r="AA56" s="175">
        <f t="shared" si="1"/>
        <v>8.223040000000001</v>
      </c>
      <c r="AB56" s="281"/>
      <c r="AC56" s="313">
        <f t="shared" si="2"/>
        <v>1</v>
      </c>
      <c r="AD56" s="38"/>
      <c r="AE56" s="39"/>
    </row>
    <row r="57" spans="8:29" ht="15" customHeight="1">
      <c r="H57" s="181" t="s">
        <v>978</v>
      </c>
      <c r="I57" s="182" t="s">
        <v>505</v>
      </c>
      <c r="J57" s="219" t="s">
        <v>1065</v>
      </c>
      <c r="K57" s="220">
        <v>2005</v>
      </c>
      <c r="L57" s="221" t="s">
        <v>1440</v>
      </c>
      <c r="M57" s="221" t="s">
        <v>1049</v>
      </c>
      <c r="N57" s="221"/>
      <c r="O57" s="222"/>
      <c r="P57" s="223" t="s">
        <v>1202</v>
      </c>
      <c r="Q57" s="306">
        <v>789</v>
      </c>
      <c r="R57" s="306">
        <v>950</v>
      </c>
      <c r="S57" s="210">
        <f>IF(R57&gt;0,R57*2.204622,"")</f>
        <v>2094.3909</v>
      </c>
      <c r="T57" s="165">
        <f t="shared" si="0"/>
        <v>0.8305263157894737</v>
      </c>
      <c r="U57" s="206"/>
      <c r="V57" s="206" t="s">
        <v>1173</v>
      </c>
      <c r="W57" s="214"/>
      <c r="X57" s="206"/>
      <c r="Y57" s="206"/>
      <c r="Z57" s="203"/>
      <c r="AA57" s="175">
        <f t="shared" si="1"/>
        <v>0</v>
      </c>
      <c r="AB57" s="282"/>
      <c r="AC57" s="313">
        <f t="shared" si="2"/>
        <v>1</v>
      </c>
    </row>
    <row r="58" spans="8:29" ht="15" customHeight="1">
      <c r="H58" s="181" t="s">
        <v>978</v>
      </c>
      <c r="I58" s="182" t="s">
        <v>506</v>
      </c>
      <c r="J58" s="219" t="s">
        <v>1065</v>
      </c>
      <c r="K58" s="220">
        <v>2001</v>
      </c>
      <c r="L58" s="221" t="s">
        <v>1440</v>
      </c>
      <c r="M58" s="221" t="s">
        <v>1049</v>
      </c>
      <c r="N58" s="221" t="s">
        <v>1438</v>
      </c>
      <c r="O58" s="222"/>
      <c r="P58" s="223" t="s">
        <v>1202</v>
      </c>
      <c r="Q58" s="224">
        <v>816</v>
      </c>
      <c r="R58" s="224">
        <v>900</v>
      </c>
      <c r="S58" s="164">
        <f>IF(R58&gt;0,R58*2.204622,"")</f>
        <v>1984.1598000000001</v>
      </c>
      <c r="T58" s="165">
        <f t="shared" si="0"/>
        <v>0.9066666666666666</v>
      </c>
      <c r="U58" s="226"/>
      <c r="V58" s="226" t="s">
        <v>1173</v>
      </c>
      <c r="W58" s="227"/>
      <c r="X58" s="226"/>
      <c r="Y58" s="226"/>
      <c r="Z58" s="226">
        <v>36.884</v>
      </c>
      <c r="AA58" s="175">
        <f t="shared" si="1"/>
        <v>9.32176</v>
      </c>
      <c r="AB58" s="286"/>
      <c r="AC58" s="313">
        <f t="shared" si="2"/>
        <v>1</v>
      </c>
    </row>
    <row r="59" spans="8:29" ht="15" customHeight="1">
      <c r="H59" s="181" t="s">
        <v>978</v>
      </c>
      <c r="I59" s="182" t="s">
        <v>507</v>
      </c>
      <c r="J59" s="219" t="s">
        <v>1065</v>
      </c>
      <c r="K59" s="220">
        <v>2001</v>
      </c>
      <c r="L59" s="221" t="s">
        <v>1440</v>
      </c>
      <c r="M59" s="221" t="s">
        <v>261</v>
      </c>
      <c r="N59" s="221" t="s">
        <v>1438</v>
      </c>
      <c r="O59" s="222"/>
      <c r="P59" s="223" t="s">
        <v>1202</v>
      </c>
      <c r="Q59" s="224">
        <v>377</v>
      </c>
      <c r="R59" s="224">
        <v>1620</v>
      </c>
      <c r="S59" s="210">
        <f>IF(R59&gt;0,R59*2.204622,"")</f>
        <v>3571.4876400000003</v>
      </c>
      <c r="T59" s="165">
        <f t="shared" si="0"/>
        <v>0.23271604938271606</v>
      </c>
      <c r="U59" s="209"/>
      <c r="V59" s="209" t="s">
        <v>1173</v>
      </c>
      <c r="W59" s="208"/>
      <c r="X59" s="209"/>
      <c r="Y59" s="209"/>
      <c r="Z59" s="209">
        <v>41.689</v>
      </c>
      <c r="AA59" s="175">
        <f t="shared" si="1"/>
        <v>7.59196</v>
      </c>
      <c r="AB59" s="282"/>
      <c r="AC59" s="313">
        <f t="shared" si="2"/>
        <v>1</v>
      </c>
    </row>
    <row r="60" spans="8:29" ht="15" customHeight="1">
      <c r="H60" s="181" t="s">
        <v>978</v>
      </c>
      <c r="I60" s="182" t="s">
        <v>508</v>
      </c>
      <c r="J60" s="219" t="s">
        <v>1065</v>
      </c>
      <c r="K60" s="220">
        <v>2002</v>
      </c>
      <c r="L60" s="221" t="s">
        <v>1440</v>
      </c>
      <c r="M60" s="221" t="s">
        <v>261</v>
      </c>
      <c r="N60" s="221" t="s">
        <v>1438</v>
      </c>
      <c r="O60" s="222"/>
      <c r="P60" s="223" t="s">
        <v>1202</v>
      </c>
      <c r="Q60" s="306">
        <v>446</v>
      </c>
      <c r="R60" s="306">
        <v>1840</v>
      </c>
      <c r="S60" s="210">
        <f>IF(R60&gt;0,R60*2.204622,"")</f>
        <v>4056.50448</v>
      </c>
      <c r="T60" s="165">
        <f t="shared" si="0"/>
        <v>0.24239130434782608</v>
      </c>
      <c r="U60" s="206"/>
      <c r="V60" s="206" t="s">
        <v>1173</v>
      </c>
      <c r="W60" s="214"/>
      <c r="X60" s="206"/>
      <c r="Y60" s="206"/>
      <c r="Z60" s="203"/>
      <c r="AA60" s="175">
        <f t="shared" si="1"/>
        <v>0</v>
      </c>
      <c r="AB60" s="281"/>
      <c r="AC60" s="313">
        <f t="shared" si="2"/>
        <v>1</v>
      </c>
    </row>
    <row r="61" spans="8:29" ht="15" customHeight="1">
      <c r="H61" s="181" t="s">
        <v>978</v>
      </c>
      <c r="I61" s="182" t="s">
        <v>509</v>
      </c>
      <c r="J61" s="219" t="s">
        <v>1065</v>
      </c>
      <c r="K61" s="220">
        <v>2002</v>
      </c>
      <c r="L61" s="221" t="s">
        <v>1440</v>
      </c>
      <c r="M61" s="221" t="s">
        <v>261</v>
      </c>
      <c r="N61" s="221" t="s">
        <v>1438</v>
      </c>
      <c r="O61" s="222"/>
      <c r="P61" s="223" t="s">
        <v>1202</v>
      </c>
      <c r="Q61" s="306">
        <v>446</v>
      </c>
      <c r="R61" s="306">
        <v>1880</v>
      </c>
      <c r="S61" s="210">
        <f>IF(R61&gt;0,R61*2.204622,"")</f>
        <v>4144.68936</v>
      </c>
      <c r="T61" s="165">
        <f t="shared" si="0"/>
        <v>0.2372340425531915</v>
      </c>
      <c r="U61" s="206"/>
      <c r="V61" s="206" t="s">
        <v>1173</v>
      </c>
      <c r="W61" s="208"/>
      <c r="X61" s="206"/>
      <c r="Y61" s="209"/>
      <c r="Z61" s="206"/>
      <c r="AA61" s="175">
        <f t="shared" si="1"/>
        <v>0</v>
      </c>
      <c r="AB61" s="286"/>
      <c r="AC61" s="313">
        <f t="shared" si="2"/>
        <v>1</v>
      </c>
    </row>
    <row r="62" spans="8:29" ht="15" customHeight="1">
      <c r="H62" s="181" t="s">
        <v>978</v>
      </c>
      <c r="I62" s="182" t="s">
        <v>510</v>
      </c>
      <c r="J62" s="219" t="s">
        <v>1065</v>
      </c>
      <c r="K62" s="220">
        <v>2008</v>
      </c>
      <c r="L62" s="221" t="s">
        <v>1443</v>
      </c>
      <c r="M62" s="221" t="s">
        <v>261</v>
      </c>
      <c r="N62" s="221"/>
      <c r="O62" s="222"/>
      <c r="P62" s="223" t="s">
        <v>1202</v>
      </c>
      <c r="Q62" s="306">
        <v>571</v>
      </c>
      <c r="R62" s="306">
        <v>2025</v>
      </c>
      <c r="S62" s="210">
        <f>IF(R62&gt;0,R62*2.204622,"")</f>
        <v>4464.35955</v>
      </c>
      <c r="T62" s="165">
        <f t="shared" si="0"/>
        <v>0.2819753086419753</v>
      </c>
      <c r="U62" s="206"/>
      <c r="V62" s="206" t="s">
        <v>1173</v>
      </c>
      <c r="W62" s="214"/>
      <c r="X62" s="206"/>
      <c r="Y62" s="206"/>
      <c r="Z62" s="203"/>
      <c r="AA62" s="175">
        <f t="shared" si="1"/>
        <v>0</v>
      </c>
      <c r="AB62" s="283"/>
      <c r="AC62" s="313">
        <f t="shared" si="2"/>
        <v>1</v>
      </c>
    </row>
    <row r="63" spans="8:29" ht="15" customHeight="1">
      <c r="H63" s="181" t="s">
        <v>978</v>
      </c>
      <c r="I63" s="182" t="s">
        <v>511</v>
      </c>
      <c r="J63" s="219" t="s">
        <v>1065</v>
      </c>
      <c r="K63" s="220">
        <v>2002</v>
      </c>
      <c r="L63" s="221" t="s">
        <v>1440</v>
      </c>
      <c r="M63" s="221" t="s">
        <v>261</v>
      </c>
      <c r="N63" s="221" t="s">
        <v>1438</v>
      </c>
      <c r="O63" s="222"/>
      <c r="P63" s="223" t="s">
        <v>1202</v>
      </c>
      <c r="Q63" s="306">
        <v>210</v>
      </c>
      <c r="R63" s="306">
        <v>1420</v>
      </c>
      <c r="S63" s="210">
        <f>IF(R63&gt;0,R63*2.204622,"")</f>
        <v>3130.56324</v>
      </c>
      <c r="T63" s="165">
        <f t="shared" si="0"/>
        <v>0.14788732394366197</v>
      </c>
      <c r="U63" s="206"/>
      <c r="V63" s="206" t="s">
        <v>1173</v>
      </c>
      <c r="W63" s="208"/>
      <c r="X63" s="204"/>
      <c r="Y63" s="204"/>
      <c r="Z63" s="204"/>
      <c r="AA63" s="175">
        <f t="shared" si="1"/>
        <v>0</v>
      </c>
      <c r="AB63" s="282"/>
      <c r="AC63" s="313">
        <f t="shared" si="2"/>
        <v>1</v>
      </c>
    </row>
    <row r="64" spans="8:29" ht="15" customHeight="1">
      <c r="H64" s="181" t="s">
        <v>978</v>
      </c>
      <c r="I64" s="182" t="s">
        <v>512</v>
      </c>
      <c r="J64" s="219" t="s">
        <v>1065</v>
      </c>
      <c r="K64" s="220">
        <v>2003</v>
      </c>
      <c r="L64" s="221" t="s">
        <v>1440</v>
      </c>
      <c r="M64" s="221" t="s">
        <v>261</v>
      </c>
      <c r="N64" s="221"/>
      <c r="O64" s="222"/>
      <c r="P64" s="223" t="s">
        <v>1202</v>
      </c>
      <c r="Q64" s="306">
        <v>339</v>
      </c>
      <c r="R64" s="306">
        <v>1660</v>
      </c>
      <c r="S64" s="210">
        <f>IF(R64&gt;0,R64*2.204622,"")</f>
        <v>3659.67252</v>
      </c>
      <c r="T64" s="165">
        <f t="shared" si="0"/>
        <v>0.20421686746987952</v>
      </c>
      <c r="U64" s="206"/>
      <c r="V64" s="206" t="s">
        <v>1173</v>
      </c>
      <c r="W64" s="208"/>
      <c r="X64" s="206"/>
      <c r="Y64" s="209"/>
      <c r="Z64" s="206"/>
      <c r="AA64" s="175">
        <f t="shared" si="1"/>
        <v>0</v>
      </c>
      <c r="AB64" s="286"/>
      <c r="AC64" s="313">
        <f t="shared" si="2"/>
        <v>1</v>
      </c>
    </row>
    <row r="65" spans="8:29" ht="15" customHeight="1">
      <c r="H65" s="181" t="s">
        <v>978</v>
      </c>
      <c r="I65" s="182" t="s">
        <v>513</v>
      </c>
      <c r="J65" s="219" t="s">
        <v>1065</v>
      </c>
      <c r="K65" s="220">
        <v>1998</v>
      </c>
      <c r="L65" s="221" t="s">
        <v>1440</v>
      </c>
      <c r="M65" s="221" t="s">
        <v>261</v>
      </c>
      <c r="N65" s="221" t="s">
        <v>1438</v>
      </c>
      <c r="O65" s="222"/>
      <c r="P65" s="223" t="s">
        <v>1202</v>
      </c>
      <c r="Q65" s="306">
        <v>261</v>
      </c>
      <c r="R65" s="306">
        <v>1510</v>
      </c>
      <c r="S65" s="210">
        <f>IF(R65&gt;0,R65*2.204622,"")</f>
        <v>3328.97922</v>
      </c>
      <c r="T65" s="165">
        <f t="shared" si="0"/>
        <v>0.1728476821192053</v>
      </c>
      <c r="U65" s="206"/>
      <c r="V65" s="206" t="s">
        <v>1173</v>
      </c>
      <c r="W65" s="214"/>
      <c r="X65" s="206"/>
      <c r="Y65" s="206"/>
      <c r="Z65" s="201"/>
      <c r="AA65" s="175">
        <f t="shared" si="1"/>
        <v>0</v>
      </c>
      <c r="AB65" s="282"/>
      <c r="AC65" s="313">
        <f t="shared" si="2"/>
        <v>1</v>
      </c>
    </row>
    <row r="66" spans="1:31" ht="15" customHeight="1">
      <c r="A66" s="17"/>
      <c r="B66" s="17"/>
      <c r="C66" s="17"/>
      <c r="D66" s="17"/>
      <c r="E66" s="17"/>
      <c r="F66" s="17"/>
      <c r="H66" s="181" t="s">
        <v>978</v>
      </c>
      <c r="I66" s="182" t="s">
        <v>514</v>
      </c>
      <c r="J66" s="219" t="s">
        <v>1065</v>
      </c>
      <c r="K66" s="220">
        <v>2000</v>
      </c>
      <c r="L66" s="221" t="s">
        <v>1440</v>
      </c>
      <c r="M66" s="221" t="s">
        <v>261</v>
      </c>
      <c r="N66" s="221" t="s">
        <v>1438</v>
      </c>
      <c r="O66" s="222"/>
      <c r="P66" s="223" t="s">
        <v>1202</v>
      </c>
      <c r="Q66" s="306">
        <v>221</v>
      </c>
      <c r="R66" s="306">
        <v>1395</v>
      </c>
      <c r="S66" s="210">
        <f>IF(R66&gt;0,R66*2.204622,"")</f>
        <v>3075.44769</v>
      </c>
      <c r="T66" s="165">
        <f t="shared" si="0"/>
        <v>0.15842293906810037</v>
      </c>
      <c r="U66" s="206"/>
      <c r="V66" s="206" t="s">
        <v>1173</v>
      </c>
      <c r="W66" s="214"/>
      <c r="X66" s="206"/>
      <c r="Y66" s="206"/>
      <c r="Z66" s="203"/>
      <c r="AA66" s="175">
        <f t="shared" si="1"/>
        <v>0</v>
      </c>
      <c r="AB66" s="281"/>
      <c r="AC66" s="313">
        <f t="shared" si="2"/>
        <v>1</v>
      </c>
      <c r="AD66" s="33"/>
      <c r="AE66" s="36"/>
    </row>
    <row r="67" spans="8:29" ht="15" customHeight="1">
      <c r="H67" s="181" t="s">
        <v>978</v>
      </c>
      <c r="I67" s="182" t="s">
        <v>515</v>
      </c>
      <c r="J67" s="219" t="s">
        <v>1065</v>
      </c>
      <c r="K67" s="220">
        <v>2003</v>
      </c>
      <c r="L67" s="221" t="s">
        <v>1442</v>
      </c>
      <c r="M67" s="221" t="s">
        <v>261</v>
      </c>
      <c r="N67" s="221"/>
      <c r="O67" s="222"/>
      <c r="P67" s="223" t="s">
        <v>1202</v>
      </c>
      <c r="Q67" s="306">
        <v>246</v>
      </c>
      <c r="R67" s="306">
        <v>1520</v>
      </c>
      <c r="S67" s="210">
        <f>IF(R67&gt;0,R67*2.204622,"")</f>
        <v>3351.0254400000003</v>
      </c>
      <c r="T67" s="165">
        <f aca="true" t="shared" si="3" ref="T67:T130">IF(AND(R67&gt;0,Q67&gt;0),Q67/R67,0)</f>
        <v>0.1618421052631579</v>
      </c>
      <c r="U67" s="206"/>
      <c r="V67" s="206" t="s">
        <v>1173</v>
      </c>
      <c r="W67" s="208"/>
      <c r="X67" s="206"/>
      <c r="Y67" s="209"/>
      <c r="Z67" s="206"/>
      <c r="AA67" s="175">
        <f aca="true" t="shared" si="4" ref="AA67:AA130">MIN(IF(Z67&gt;0,(AHBRatingBest+AHBRatingWorst)-(((AHBRatingBest-AHBRatingWorst)/(ARMWorstTime-ARMBestTime))*(Z67-ARMBestTime)+AHBRatingWorst),0),10)</f>
        <v>0</v>
      </c>
      <c r="AB67" s="282"/>
      <c r="AC67" s="313">
        <f aca="true" t="shared" si="5" ref="AC67:AC130">IF(I67&lt;&gt;"",1,"")</f>
        <v>1</v>
      </c>
    </row>
    <row r="68" spans="8:29" ht="15" customHeight="1">
      <c r="H68" s="181" t="s">
        <v>978</v>
      </c>
      <c r="I68" s="182" t="s">
        <v>516</v>
      </c>
      <c r="J68" s="219" t="s">
        <v>1065</v>
      </c>
      <c r="K68" s="220">
        <v>2007</v>
      </c>
      <c r="L68" s="221" t="s">
        <v>1443</v>
      </c>
      <c r="M68" s="221" t="s">
        <v>261</v>
      </c>
      <c r="N68" s="221"/>
      <c r="O68" s="222"/>
      <c r="P68" s="223" t="s">
        <v>1202</v>
      </c>
      <c r="Q68" s="306">
        <v>246</v>
      </c>
      <c r="R68" s="306">
        <v>1410</v>
      </c>
      <c r="S68" s="210">
        <f aca="true" t="shared" si="6" ref="S68:S99">IF(R68&gt;0,R68*2.204622,"")</f>
        <v>3108.5170200000002</v>
      </c>
      <c r="T68" s="165">
        <f t="shared" si="3"/>
        <v>0.17446808510638298</v>
      </c>
      <c r="U68" s="206"/>
      <c r="V68" s="206" t="s">
        <v>1173</v>
      </c>
      <c r="W68" s="214"/>
      <c r="X68" s="206"/>
      <c r="Y68" s="206"/>
      <c r="Z68" s="203"/>
      <c r="AA68" s="175">
        <f t="shared" si="4"/>
        <v>0</v>
      </c>
      <c r="AB68" s="282"/>
      <c r="AC68" s="313">
        <f t="shared" si="5"/>
        <v>1</v>
      </c>
    </row>
    <row r="69" spans="8:29" ht="15" customHeight="1">
      <c r="H69" s="181" t="s">
        <v>978</v>
      </c>
      <c r="I69" s="182" t="s">
        <v>517</v>
      </c>
      <c r="J69" s="219" t="s">
        <v>1065</v>
      </c>
      <c r="K69" s="220">
        <v>2009</v>
      </c>
      <c r="L69" s="221" t="s">
        <v>1443</v>
      </c>
      <c r="M69" s="221" t="s">
        <v>261</v>
      </c>
      <c r="N69" s="221" t="s">
        <v>1438</v>
      </c>
      <c r="O69" s="222"/>
      <c r="P69" s="223" t="s">
        <v>1202</v>
      </c>
      <c r="Q69" s="224">
        <v>276</v>
      </c>
      <c r="R69" s="224">
        <v>1415</v>
      </c>
      <c r="S69" s="210">
        <f t="shared" si="6"/>
        <v>3119.5401300000003</v>
      </c>
      <c r="T69" s="165">
        <f t="shared" si="3"/>
        <v>0.1950530035335689</v>
      </c>
      <c r="U69" s="209"/>
      <c r="V69" s="209" t="s">
        <v>1173</v>
      </c>
      <c r="W69" s="208"/>
      <c r="X69" s="209"/>
      <c r="Y69" s="209"/>
      <c r="Z69" s="209">
        <v>41.025</v>
      </c>
      <c r="AA69" s="175">
        <f t="shared" si="4"/>
        <v>7.831</v>
      </c>
      <c r="AB69" s="282"/>
      <c r="AC69" s="313">
        <f t="shared" si="5"/>
        <v>1</v>
      </c>
    </row>
    <row r="70" spans="8:29" ht="15" customHeight="1">
      <c r="H70" s="181" t="s">
        <v>982</v>
      </c>
      <c r="I70" s="182" t="s">
        <v>518</v>
      </c>
      <c r="J70" s="219" t="s">
        <v>1061</v>
      </c>
      <c r="K70" s="220">
        <v>2003</v>
      </c>
      <c r="L70" s="221" t="s">
        <v>1440</v>
      </c>
      <c r="M70" s="221" t="s">
        <v>1049</v>
      </c>
      <c r="N70" s="221"/>
      <c r="O70" s="222"/>
      <c r="P70" s="223" t="s">
        <v>1202</v>
      </c>
      <c r="Q70" s="306">
        <v>301</v>
      </c>
      <c r="R70" s="306">
        <v>1125</v>
      </c>
      <c r="S70" s="210">
        <f t="shared" si="6"/>
        <v>2480.19975</v>
      </c>
      <c r="T70" s="165">
        <f t="shared" si="3"/>
        <v>0.26755555555555555</v>
      </c>
      <c r="U70" s="206" t="s">
        <v>1227</v>
      </c>
      <c r="V70" s="206"/>
      <c r="W70" s="214"/>
      <c r="X70" s="206"/>
      <c r="Y70" s="206"/>
      <c r="Z70" s="203"/>
      <c r="AA70" s="175">
        <f t="shared" si="4"/>
        <v>0</v>
      </c>
      <c r="AB70" s="281"/>
      <c r="AC70" s="313">
        <f t="shared" si="5"/>
        <v>1</v>
      </c>
    </row>
    <row r="71" spans="8:29" ht="15" customHeight="1">
      <c r="H71" s="181" t="s">
        <v>982</v>
      </c>
      <c r="I71" s="182" t="s">
        <v>32</v>
      </c>
      <c r="J71" s="219" t="s">
        <v>1061</v>
      </c>
      <c r="K71" s="220">
        <v>2008</v>
      </c>
      <c r="L71" s="221" t="s">
        <v>1443</v>
      </c>
      <c r="M71" s="221" t="s">
        <v>1049</v>
      </c>
      <c r="N71" s="221"/>
      <c r="O71" s="222"/>
      <c r="P71" s="223" t="s">
        <v>1202</v>
      </c>
      <c r="Q71" s="306">
        <v>301</v>
      </c>
      <c r="R71" s="306">
        <v>1175</v>
      </c>
      <c r="S71" s="210">
        <f t="shared" si="6"/>
        <v>2590.43085</v>
      </c>
      <c r="T71" s="165">
        <f t="shared" si="3"/>
        <v>0.2561702127659575</v>
      </c>
      <c r="U71" s="204" t="s">
        <v>1000</v>
      </c>
      <c r="V71" s="204"/>
      <c r="W71" s="214"/>
      <c r="X71" s="206"/>
      <c r="Y71" s="206"/>
      <c r="Z71" s="203"/>
      <c r="AA71" s="175">
        <f t="shared" si="4"/>
        <v>0</v>
      </c>
      <c r="AB71" s="282"/>
      <c r="AC71" s="313">
        <f t="shared" si="5"/>
        <v>1</v>
      </c>
    </row>
    <row r="72" spans="8:29" ht="15" customHeight="1">
      <c r="H72" s="181" t="s">
        <v>982</v>
      </c>
      <c r="I72" s="182" t="s">
        <v>519</v>
      </c>
      <c r="J72" s="219" t="s">
        <v>1061</v>
      </c>
      <c r="K72" s="220">
        <v>2002</v>
      </c>
      <c r="L72" s="221" t="s">
        <v>1440</v>
      </c>
      <c r="M72" s="221" t="s">
        <v>1049</v>
      </c>
      <c r="N72" s="221"/>
      <c r="O72" s="222"/>
      <c r="P72" s="223" t="s">
        <v>1202</v>
      </c>
      <c r="Q72" s="306">
        <v>201</v>
      </c>
      <c r="R72" s="306">
        <v>800</v>
      </c>
      <c r="S72" s="210">
        <f t="shared" si="6"/>
        <v>1763.6976</v>
      </c>
      <c r="T72" s="165">
        <f t="shared" si="3"/>
        <v>0.25125</v>
      </c>
      <c r="U72" s="206"/>
      <c r="V72" s="206"/>
      <c r="W72" s="214"/>
      <c r="X72" s="206"/>
      <c r="Y72" s="206"/>
      <c r="Z72" s="203"/>
      <c r="AA72" s="175">
        <f t="shared" si="4"/>
        <v>0</v>
      </c>
      <c r="AB72" s="282"/>
      <c r="AC72" s="313">
        <f t="shared" si="5"/>
        <v>1</v>
      </c>
    </row>
    <row r="73" spans="8:29" ht="15" customHeight="1">
      <c r="H73" s="181" t="s">
        <v>983</v>
      </c>
      <c r="I73" s="182" t="s">
        <v>520</v>
      </c>
      <c r="J73" s="219" t="s">
        <v>1063</v>
      </c>
      <c r="K73" s="220">
        <v>1979</v>
      </c>
      <c r="L73" s="221" t="s">
        <v>1440</v>
      </c>
      <c r="M73" s="221" t="s">
        <v>260</v>
      </c>
      <c r="N73" s="221"/>
      <c r="O73" s="222"/>
      <c r="P73" s="223" t="s">
        <v>1202</v>
      </c>
      <c r="Q73" s="225">
        <v>71</v>
      </c>
      <c r="R73" s="225">
        <v>700</v>
      </c>
      <c r="S73" s="210">
        <f t="shared" si="6"/>
        <v>1543.2354</v>
      </c>
      <c r="T73" s="165">
        <f t="shared" si="3"/>
        <v>0.10142857142857142</v>
      </c>
      <c r="U73" s="209"/>
      <c r="V73" s="209" t="s">
        <v>1173</v>
      </c>
      <c r="W73" s="208"/>
      <c r="X73" s="209"/>
      <c r="Y73" s="209"/>
      <c r="Z73" s="209">
        <v>46.387</v>
      </c>
      <c r="AA73" s="175">
        <f t="shared" si="4"/>
        <v>5.90068</v>
      </c>
      <c r="AB73" s="282"/>
      <c r="AC73" s="313">
        <f t="shared" si="5"/>
        <v>1</v>
      </c>
    </row>
    <row r="74" spans="8:29" ht="15" customHeight="1">
      <c r="H74" s="181" t="s">
        <v>984</v>
      </c>
      <c r="I74" s="182" t="s">
        <v>521</v>
      </c>
      <c r="J74" s="219" t="s">
        <v>1133</v>
      </c>
      <c r="K74" s="220">
        <v>2003</v>
      </c>
      <c r="L74" s="221" t="s">
        <v>1440</v>
      </c>
      <c r="M74" s="221" t="s">
        <v>1049</v>
      </c>
      <c r="N74" s="221" t="s">
        <v>1438</v>
      </c>
      <c r="O74" s="222"/>
      <c r="P74" s="223" t="s">
        <v>1202</v>
      </c>
      <c r="Q74" s="306">
        <v>771</v>
      </c>
      <c r="R74" s="306">
        <v>900</v>
      </c>
      <c r="S74" s="210">
        <f t="shared" si="6"/>
        <v>1984.1598000000001</v>
      </c>
      <c r="T74" s="165">
        <f t="shared" si="3"/>
        <v>0.8566666666666667</v>
      </c>
      <c r="U74" s="206"/>
      <c r="V74" s="206" t="s">
        <v>1173</v>
      </c>
      <c r="W74" s="214"/>
      <c r="X74" s="206"/>
      <c r="Y74" s="206"/>
      <c r="Z74" s="203">
        <v>36.75</v>
      </c>
      <c r="AA74" s="175">
        <f t="shared" si="4"/>
        <v>9.370000000000001</v>
      </c>
      <c r="AB74" s="282"/>
      <c r="AC74" s="313">
        <f t="shared" si="5"/>
        <v>1</v>
      </c>
    </row>
    <row r="75" spans="8:29" ht="15" customHeight="1">
      <c r="H75" s="181" t="s">
        <v>1066</v>
      </c>
      <c r="I75" s="182" t="s">
        <v>522</v>
      </c>
      <c r="J75" s="219"/>
      <c r="K75" s="220">
        <v>2007</v>
      </c>
      <c r="L75" s="221" t="s">
        <v>1443</v>
      </c>
      <c r="M75" s="221" t="s">
        <v>259</v>
      </c>
      <c r="N75" s="221"/>
      <c r="O75" s="222"/>
      <c r="P75" s="223" t="s">
        <v>1202</v>
      </c>
      <c r="Q75" s="306">
        <v>542</v>
      </c>
      <c r="R75" s="306">
        <v>1252</v>
      </c>
      <c r="S75" s="210">
        <f t="shared" si="6"/>
        <v>2760.186744</v>
      </c>
      <c r="T75" s="165">
        <f t="shared" si="3"/>
        <v>0.4329073482428115</v>
      </c>
      <c r="U75" s="206"/>
      <c r="V75" s="206"/>
      <c r="W75" s="214"/>
      <c r="X75" s="206"/>
      <c r="Y75" s="206"/>
      <c r="Z75" s="203"/>
      <c r="AA75" s="175">
        <f t="shared" si="4"/>
        <v>0</v>
      </c>
      <c r="AB75" s="283"/>
      <c r="AC75" s="313">
        <f t="shared" si="5"/>
        <v>1</v>
      </c>
    </row>
    <row r="76" spans="8:29" ht="15" customHeight="1">
      <c r="H76" s="181" t="s">
        <v>1066</v>
      </c>
      <c r="I76" s="182" t="s">
        <v>523</v>
      </c>
      <c r="J76" s="219"/>
      <c r="K76" s="220">
        <v>2004</v>
      </c>
      <c r="L76" s="221" t="s">
        <v>1440</v>
      </c>
      <c r="M76" s="221" t="s">
        <v>259</v>
      </c>
      <c r="N76" s="221" t="s">
        <v>1438</v>
      </c>
      <c r="O76" s="222"/>
      <c r="P76" s="223" t="s">
        <v>1202</v>
      </c>
      <c r="Q76" s="306">
        <v>491</v>
      </c>
      <c r="R76" s="306">
        <v>1180</v>
      </c>
      <c r="S76" s="210">
        <f t="shared" si="6"/>
        <v>2601.4539600000003</v>
      </c>
      <c r="T76" s="165">
        <f t="shared" si="3"/>
        <v>0.4161016949152542</v>
      </c>
      <c r="U76" s="206"/>
      <c r="V76" s="206"/>
      <c r="W76" s="214"/>
      <c r="X76" s="206"/>
      <c r="Y76" s="206"/>
      <c r="Z76" s="203"/>
      <c r="AA76" s="175">
        <f t="shared" si="4"/>
        <v>0</v>
      </c>
      <c r="AB76" s="286"/>
      <c r="AC76" s="313">
        <f t="shared" si="5"/>
        <v>1</v>
      </c>
    </row>
    <row r="77" spans="8:29" ht="15" customHeight="1">
      <c r="H77" s="181" t="s">
        <v>985</v>
      </c>
      <c r="I77" s="182" t="s">
        <v>524</v>
      </c>
      <c r="J77" s="219" t="s">
        <v>1065</v>
      </c>
      <c r="K77" s="220">
        <v>2004</v>
      </c>
      <c r="L77" s="221" t="s">
        <v>1440</v>
      </c>
      <c r="M77" s="221" t="s">
        <v>259</v>
      </c>
      <c r="N77" s="221" t="s">
        <v>1438</v>
      </c>
      <c r="O77" s="222"/>
      <c r="P77" s="223" t="s">
        <v>1202</v>
      </c>
      <c r="Q77" s="306">
        <v>160</v>
      </c>
      <c r="R77" s="306">
        <v>1415</v>
      </c>
      <c r="S77" s="210">
        <f t="shared" si="6"/>
        <v>3119.5401300000003</v>
      </c>
      <c r="T77" s="165">
        <f t="shared" si="3"/>
        <v>0.11307420494699646</v>
      </c>
      <c r="U77" s="206"/>
      <c r="V77" s="206" t="s">
        <v>1173</v>
      </c>
      <c r="W77" s="214"/>
      <c r="X77" s="206"/>
      <c r="Y77" s="206"/>
      <c r="Z77" s="203"/>
      <c r="AA77" s="175">
        <f t="shared" si="4"/>
        <v>0</v>
      </c>
      <c r="AB77" s="281"/>
      <c r="AC77" s="313">
        <f t="shared" si="5"/>
        <v>1</v>
      </c>
    </row>
    <row r="78" spans="8:29" ht="15" customHeight="1">
      <c r="H78" s="181" t="s">
        <v>985</v>
      </c>
      <c r="I78" s="182" t="s">
        <v>525</v>
      </c>
      <c r="J78" s="219" t="s">
        <v>1065</v>
      </c>
      <c r="K78" s="220">
        <v>2004</v>
      </c>
      <c r="L78" s="221" t="s">
        <v>1440</v>
      </c>
      <c r="M78" s="221" t="s">
        <v>259</v>
      </c>
      <c r="N78" s="221"/>
      <c r="O78" s="222"/>
      <c r="P78" s="223" t="s">
        <v>1202</v>
      </c>
      <c r="Q78" s="306">
        <v>197</v>
      </c>
      <c r="R78" s="306">
        <v>1335</v>
      </c>
      <c r="S78" s="210">
        <f t="shared" si="6"/>
        <v>2943.1703700000003</v>
      </c>
      <c r="T78" s="165">
        <f t="shared" si="3"/>
        <v>0.14756554307116104</v>
      </c>
      <c r="U78" s="206"/>
      <c r="V78" s="206" t="s">
        <v>1173</v>
      </c>
      <c r="W78" s="214"/>
      <c r="X78" s="206"/>
      <c r="Y78" s="206"/>
      <c r="Z78" s="201"/>
      <c r="AA78" s="175">
        <f t="shared" si="4"/>
        <v>0</v>
      </c>
      <c r="AB78" s="285"/>
      <c r="AC78" s="313">
        <f t="shared" si="5"/>
        <v>1</v>
      </c>
    </row>
    <row r="79" spans="8:29" ht="15" customHeight="1">
      <c r="H79" s="181" t="s">
        <v>985</v>
      </c>
      <c r="I79" s="182" t="s">
        <v>526</v>
      </c>
      <c r="J79" s="219" t="s">
        <v>1065</v>
      </c>
      <c r="K79" s="220">
        <v>2007</v>
      </c>
      <c r="L79" s="221" t="s">
        <v>1443</v>
      </c>
      <c r="M79" s="221" t="s">
        <v>259</v>
      </c>
      <c r="N79" s="221"/>
      <c r="O79" s="222"/>
      <c r="P79" s="223" t="s">
        <v>1202</v>
      </c>
      <c r="Q79" s="306">
        <v>301</v>
      </c>
      <c r="R79" s="306">
        <v>1560</v>
      </c>
      <c r="S79" s="210">
        <f t="shared" si="6"/>
        <v>3439.21032</v>
      </c>
      <c r="T79" s="165">
        <f t="shared" si="3"/>
        <v>0.19294871794871796</v>
      </c>
      <c r="U79" s="206"/>
      <c r="V79" s="206" t="s">
        <v>1173</v>
      </c>
      <c r="W79" s="208"/>
      <c r="X79" s="206"/>
      <c r="Y79" s="209"/>
      <c r="Z79" s="206"/>
      <c r="AA79" s="175">
        <f t="shared" si="4"/>
        <v>0</v>
      </c>
      <c r="AB79" s="286"/>
      <c r="AC79" s="313">
        <f t="shared" si="5"/>
        <v>1</v>
      </c>
    </row>
    <row r="80" spans="8:29" ht="15" customHeight="1">
      <c r="H80" s="181" t="s">
        <v>985</v>
      </c>
      <c r="I80" s="182" t="s">
        <v>527</v>
      </c>
      <c r="J80" s="219" t="s">
        <v>1065</v>
      </c>
      <c r="K80" s="220">
        <v>1973</v>
      </c>
      <c r="L80" s="221" t="s">
        <v>1440</v>
      </c>
      <c r="M80" s="221" t="s">
        <v>259</v>
      </c>
      <c r="N80" s="221" t="s">
        <v>1438</v>
      </c>
      <c r="O80" s="222"/>
      <c r="P80" s="223" t="s">
        <v>1202</v>
      </c>
      <c r="Q80" s="225">
        <v>171</v>
      </c>
      <c r="R80" s="225">
        <v>1080</v>
      </c>
      <c r="S80" s="210">
        <f t="shared" si="6"/>
        <v>2380.99176</v>
      </c>
      <c r="T80" s="165">
        <f t="shared" si="3"/>
        <v>0.15833333333333333</v>
      </c>
      <c r="U80" s="209"/>
      <c r="V80" s="209" t="s">
        <v>1173</v>
      </c>
      <c r="W80" s="208"/>
      <c r="X80" s="209"/>
      <c r="Y80" s="209"/>
      <c r="Z80" s="209">
        <v>44.399</v>
      </c>
      <c r="AA80" s="175">
        <f t="shared" si="4"/>
        <v>6.61636</v>
      </c>
      <c r="AB80" s="281"/>
      <c r="AC80" s="313">
        <f t="shared" si="5"/>
        <v>1</v>
      </c>
    </row>
    <row r="81" spans="8:29" ht="15" customHeight="1">
      <c r="H81" s="181" t="s">
        <v>985</v>
      </c>
      <c r="I81" s="182" t="s">
        <v>528</v>
      </c>
      <c r="J81" s="219" t="s">
        <v>1065</v>
      </c>
      <c r="K81" s="220">
        <v>2003</v>
      </c>
      <c r="L81" s="221" t="s">
        <v>1440</v>
      </c>
      <c r="M81" s="221" t="s">
        <v>259</v>
      </c>
      <c r="N81" s="221"/>
      <c r="O81" s="222"/>
      <c r="P81" s="223" t="s">
        <v>1202</v>
      </c>
      <c r="Q81" s="224">
        <v>270</v>
      </c>
      <c r="R81" s="224">
        <v>1140</v>
      </c>
      <c r="S81" s="164">
        <f t="shared" si="6"/>
        <v>2513.26908</v>
      </c>
      <c r="T81" s="165">
        <f t="shared" si="3"/>
        <v>0.23684210526315788</v>
      </c>
      <c r="U81" s="226"/>
      <c r="V81" s="226" t="s">
        <v>1173</v>
      </c>
      <c r="W81" s="227"/>
      <c r="X81" s="226"/>
      <c r="Y81" s="226"/>
      <c r="Z81" s="226">
        <v>40.113</v>
      </c>
      <c r="AA81" s="175">
        <f t="shared" si="4"/>
        <v>8.159320000000001</v>
      </c>
      <c r="AB81" s="282"/>
      <c r="AC81" s="313">
        <f t="shared" si="5"/>
        <v>1</v>
      </c>
    </row>
    <row r="82" spans="8:29" ht="15" customHeight="1">
      <c r="H82" s="181" t="s">
        <v>985</v>
      </c>
      <c r="I82" s="182" t="s">
        <v>529</v>
      </c>
      <c r="J82" s="219" t="s">
        <v>1065</v>
      </c>
      <c r="K82" s="220">
        <v>2005</v>
      </c>
      <c r="L82" s="221" t="s">
        <v>1440</v>
      </c>
      <c r="M82" s="221" t="s">
        <v>259</v>
      </c>
      <c r="N82" s="221"/>
      <c r="O82" s="222"/>
      <c r="P82" s="223" t="s">
        <v>1202</v>
      </c>
      <c r="Q82" s="306">
        <v>254</v>
      </c>
      <c r="R82" s="306">
        <v>1525</v>
      </c>
      <c r="S82" s="210">
        <f t="shared" si="6"/>
        <v>3362.04855</v>
      </c>
      <c r="T82" s="165">
        <f t="shared" si="3"/>
        <v>0.16655737704918033</v>
      </c>
      <c r="U82" s="206"/>
      <c r="V82" s="206" t="s">
        <v>1173</v>
      </c>
      <c r="W82" s="208"/>
      <c r="X82" s="206"/>
      <c r="Y82" s="209"/>
      <c r="Z82" s="206"/>
      <c r="AA82" s="175">
        <f t="shared" si="4"/>
        <v>0</v>
      </c>
      <c r="AB82" s="286"/>
      <c r="AC82" s="313">
        <f t="shared" si="5"/>
        <v>1</v>
      </c>
    </row>
    <row r="83" spans="8:29" ht="15" customHeight="1">
      <c r="H83" s="181" t="s">
        <v>985</v>
      </c>
      <c r="I83" s="182" t="s">
        <v>530</v>
      </c>
      <c r="J83" s="219" t="s">
        <v>1065</v>
      </c>
      <c r="K83" s="220">
        <v>2007</v>
      </c>
      <c r="L83" s="221" t="s">
        <v>1443</v>
      </c>
      <c r="M83" s="221" t="s">
        <v>259</v>
      </c>
      <c r="N83" s="221"/>
      <c r="O83" s="222"/>
      <c r="P83" s="223" t="s">
        <v>1202</v>
      </c>
      <c r="Q83" s="224">
        <v>311</v>
      </c>
      <c r="R83" s="224">
        <v>1520</v>
      </c>
      <c r="S83" s="210">
        <f t="shared" si="6"/>
        <v>3351.0254400000003</v>
      </c>
      <c r="T83" s="165">
        <f t="shared" si="3"/>
        <v>0.20460526315789473</v>
      </c>
      <c r="U83" s="209"/>
      <c r="V83" s="209" t="s">
        <v>1173</v>
      </c>
      <c r="W83" s="208"/>
      <c r="X83" s="209"/>
      <c r="Y83" s="209"/>
      <c r="Z83" s="209"/>
      <c r="AA83" s="175">
        <f t="shared" si="4"/>
        <v>0</v>
      </c>
      <c r="AB83" s="281"/>
      <c r="AC83" s="313">
        <f t="shared" si="5"/>
        <v>1</v>
      </c>
    </row>
    <row r="84" spans="8:31" ht="15" customHeight="1">
      <c r="H84" s="181" t="s">
        <v>985</v>
      </c>
      <c r="I84" s="182" t="s">
        <v>531</v>
      </c>
      <c r="J84" s="219" t="s">
        <v>1065</v>
      </c>
      <c r="K84" s="220">
        <v>1998</v>
      </c>
      <c r="L84" s="221" t="s">
        <v>1440</v>
      </c>
      <c r="M84" s="221" t="s">
        <v>259</v>
      </c>
      <c r="N84" s="221"/>
      <c r="O84" s="222"/>
      <c r="P84" s="223" t="s">
        <v>1202</v>
      </c>
      <c r="Q84" s="306">
        <v>313</v>
      </c>
      <c r="R84" s="306">
        <v>1465</v>
      </c>
      <c r="S84" s="210">
        <f t="shared" si="6"/>
        <v>3229.7712300000003</v>
      </c>
      <c r="T84" s="165">
        <f t="shared" si="3"/>
        <v>0.2136518771331058</v>
      </c>
      <c r="U84" s="206"/>
      <c r="V84" s="206" t="s">
        <v>1173</v>
      </c>
      <c r="W84" s="214"/>
      <c r="X84" s="206"/>
      <c r="Y84" s="206"/>
      <c r="Z84" s="203">
        <v>42.988</v>
      </c>
      <c r="AA84" s="175">
        <f t="shared" si="4"/>
        <v>7.124320000000001</v>
      </c>
      <c r="AB84" s="285"/>
      <c r="AC84" s="313">
        <f t="shared" si="5"/>
        <v>1</v>
      </c>
      <c r="AD84" s="38"/>
      <c r="AE84" s="39"/>
    </row>
    <row r="85" spans="8:31" ht="15" customHeight="1">
      <c r="H85" s="181" t="s">
        <v>985</v>
      </c>
      <c r="I85" s="182" t="s">
        <v>532</v>
      </c>
      <c r="J85" s="219" t="s">
        <v>1065</v>
      </c>
      <c r="K85" s="220">
        <v>2004</v>
      </c>
      <c r="L85" s="221" t="s">
        <v>1440</v>
      </c>
      <c r="M85" s="221" t="s">
        <v>259</v>
      </c>
      <c r="N85" s="221"/>
      <c r="O85" s="222"/>
      <c r="P85" s="223" t="s">
        <v>1202</v>
      </c>
      <c r="Q85" s="306">
        <v>338</v>
      </c>
      <c r="R85" s="306">
        <v>1570</v>
      </c>
      <c r="S85" s="210">
        <f t="shared" si="6"/>
        <v>3461.2565400000003</v>
      </c>
      <c r="T85" s="165">
        <f t="shared" si="3"/>
        <v>0.21528662420382166</v>
      </c>
      <c r="U85" s="206"/>
      <c r="V85" s="206" t="s">
        <v>1173</v>
      </c>
      <c r="W85" s="208"/>
      <c r="X85" s="206"/>
      <c r="Y85" s="209"/>
      <c r="Z85" s="206"/>
      <c r="AA85" s="175">
        <f t="shared" si="4"/>
        <v>0</v>
      </c>
      <c r="AB85" s="285"/>
      <c r="AC85" s="313">
        <f t="shared" si="5"/>
        <v>1</v>
      </c>
      <c r="AD85" s="38"/>
      <c r="AE85" s="39"/>
    </row>
    <row r="86" spans="8:31" ht="15" customHeight="1">
      <c r="H86" s="181" t="s">
        <v>985</v>
      </c>
      <c r="I86" s="182" t="s">
        <v>533</v>
      </c>
      <c r="J86" s="219" t="s">
        <v>1065</v>
      </c>
      <c r="K86" s="220">
        <v>2007</v>
      </c>
      <c r="L86" s="221" t="s">
        <v>1443</v>
      </c>
      <c r="M86" s="221" t="s">
        <v>259</v>
      </c>
      <c r="N86" s="221"/>
      <c r="O86" s="222"/>
      <c r="P86" s="223" t="s">
        <v>1202</v>
      </c>
      <c r="Q86" s="224">
        <v>421</v>
      </c>
      <c r="R86" s="224">
        <v>1655</v>
      </c>
      <c r="S86" s="210">
        <f t="shared" si="6"/>
        <v>3648.64941</v>
      </c>
      <c r="T86" s="165">
        <f t="shared" si="3"/>
        <v>0.254380664652568</v>
      </c>
      <c r="U86" s="209"/>
      <c r="V86" s="209" t="s">
        <v>1173</v>
      </c>
      <c r="W86" s="208"/>
      <c r="X86" s="209"/>
      <c r="Y86" s="209"/>
      <c r="Z86" s="209"/>
      <c r="AA86" s="175">
        <f t="shared" si="4"/>
        <v>0</v>
      </c>
      <c r="AB86" s="285"/>
      <c r="AC86" s="313">
        <f t="shared" si="5"/>
        <v>1</v>
      </c>
      <c r="AD86" s="38"/>
      <c r="AE86" s="39"/>
    </row>
    <row r="87" spans="8:31" ht="15" customHeight="1">
      <c r="H87" s="181" t="s">
        <v>985</v>
      </c>
      <c r="I87" s="182" t="s">
        <v>1248</v>
      </c>
      <c r="J87" s="219" t="s">
        <v>1065</v>
      </c>
      <c r="K87" s="220">
        <v>2003</v>
      </c>
      <c r="L87" s="221" t="s">
        <v>1440</v>
      </c>
      <c r="M87" s="221" t="s">
        <v>259</v>
      </c>
      <c r="N87" s="221"/>
      <c r="O87" s="222"/>
      <c r="P87" s="223" t="s">
        <v>1202</v>
      </c>
      <c r="Q87" s="224">
        <v>352</v>
      </c>
      <c r="R87" s="224">
        <v>1385</v>
      </c>
      <c r="S87" s="164">
        <f t="shared" si="6"/>
        <v>3053.4014700000002</v>
      </c>
      <c r="T87" s="165">
        <f t="shared" si="3"/>
        <v>0.25415162454873647</v>
      </c>
      <c r="U87" s="226"/>
      <c r="V87" s="226" t="s">
        <v>1173</v>
      </c>
      <c r="W87" s="227"/>
      <c r="X87" s="226"/>
      <c r="Y87" s="226"/>
      <c r="Z87" s="226">
        <v>39.644</v>
      </c>
      <c r="AA87" s="175">
        <f t="shared" si="4"/>
        <v>8.32816</v>
      </c>
      <c r="AB87" s="282"/>
      <c r="AC87" s="313">
        <f t="shared" si="5"/>
        <v>1</v>
      </c>
      <c r="AD87" s="38"/>
      <c r="AE87" s="39"/>
    </row>
    <row r="88" spans="8:31" ht="15" customHeight="1">
      <c r="H88" s="181" t="s">
        <v>985</v>
      </c>
      <c r="I88" s="182" t="s">
        <v>534</v>
      </c>
      <c r="J88" s="219" t="s">
        <v>1065</v>
      </c>
      <c r="K88" s="220">
        <v>2003</v>
      </c>
      <c r="L88" s="221" t="s">
        <v>1440</v>
      </c>
      <c r="M88" s="221" t="s">
        <v>259</v>
      </c>
      <c r="N88" s="221"/>
      <c r="O88" s="222"/>
      <c r="P88" s="223" t="s">
        <v>1202</v>
      </c>
      <c r="Q88" s="225">
        <v>373</v>
      </c>
      <c r="R88" s="225">
        <v>1350</v>
      </c>
      <c r="S88" s="164">
        <f t="shared" si="6"/>
        <v>2976.2397</v>
      </c>
      <c r="T88" s="165">
        <f t="shared" si="3"/>
        <v>0.2762962962962963</v>
      </c>
      <c r="U88" s="226"/>
      <c r="V88" s="226" t="s">
        <v>1173</v>
      </c>
      <c r="W88" s="227"/>
      <c r="X88" s="226"/>
      <c r="Y88" s="226"/>
      <c r="Z88" s="226">
        <v>39.868</v>
      </c>
      <c r="AA88" s="175">
        <f t="shared" si="4"/>
        <v>8.24752</v>
      </c>
      <c r="AB88" s="286"/>
      <c r="AC88" s="313">
        <f t="shared" si="5"/>
        <v>1</v>
      </c>
      <c r="AD88" s="38"/>
      <c r="AE88" s="39"/>
    </row>
    <row r="89" spans="8:29" ht="15" customHeight="1">
      <c r="H89" s="181" t="s">
        <v>985</v>
      </c>
      <c r="I89" s="182" t="s">
        <v>535</v>
      </c>
      <c r="J89" s="219" t="s">
        <v>1065</v>
      </c>
      <c r="K89" s="220">
        <v>2001</v>
      </c>
      <c r="L89" s="221" t="s">
        <v>1440</v>
      </c>
      <c r="M89" s="221" t="s">
        <v>259</v>
      </c>
      <c r="N89" s="221"/>
      <c r="O89" s="222"/>
      <c r="P89" s="223" t="s">
        <v>1202</v>
      </c>
      <c r="Q89" s="224">
        <v>462</v>
      </c>
      <c r="R89" s="224">
        <v>1120</v>
      </c>
      <c r="S89" s="164">
        <f t="shared" si="6"/>
        <v>2469.17664</v>
      </c>
      <c r="T89" s="165">
        <f t="shared" si="3"/>
        <v>0.4125</v>
      </c>
      <c r="U89" s="205" t="s">
        <v>1141</v>
      </c>
      <c r="V89" s="226" t="s">
        <v>1173</v>
      </c>
      <c r="W89" s="227"/>
      <c r="X89" s="226"/>
      <c r="Y89" s="226"/>
      <c r="Z89" s="226">
        <v>38.482</v>
      </c>
      <c r="AA89" s="175">
        <f t="shared" si="4"/>
        <v>8.74648</v>
      </c>
      <c r="AB89" s="285"/>
      <c r="AC89" s="313">
        <f t="shared" si="5"/>
        <v>1</v>
      </c>
    </row>
    <row r="90" spans="8:29" ht="15" customHeight="1">
      <c r="H90" s="181" t="s">
        <v>985</v>
      </c>
      <c r="I90" s="182" t="s">
        <v>536</v>
      </c>
      <c r="J90" s="219" t="s">
        <v>1065</v>
      </c>
      <c r="K90" s="220">
        <v>2005</v>
      </c>
      <c r="L90" s="221" t="s">
        <v>1440</v>
      </c>
      <c r="M90" s="221" t="s">
        <v>259</v>
      </c>
      <c r="N90" s="221"/>
      <c r="O90" s="222"/>
      <c r="P90" s="223" t="s">
        <v>1202</v>
      </c>
      <c r="Q90" s="306">
        <v>499</v>
      </c>
      <c r="R90" s="306">
        <v>1715</v>
      </c>
      <c r="S90" s="210">
        <f t="shared" si="6"/>
        <v>3780.92673</v>
      </c>
      <c r="T90" s="165">
        <f t="shared" si="3"/>
        <v>0.2909620991253644</v>
      </c>
      <c r="U90" s="206"/>
      <c r="V90" s="206" t="s">
        <v>1173</v>
      </c>
      <c r="W90" s="214"/>
      <c r="X90" s="206"/>
      <c r="Y90" s="206"/>
      <c r="Z90" s="203"/>
      <c r="AA90" s="175">
        <f t="shared" si="4"/>
        <v>0</v>
      </c>
      <c r="AB90" s="285"/>
      <c r="AC90" s="313">
        <f t="shared" si="5"/>
        <v>1</v>
      </c>
    </row>
    <row r="91" spans="8:29" ht="15" customHeight="1">
      <c r="H91" s="181" t="s">
        <v>985</v>
      </c>
      <c r="I91" s="182" t="s">
        <v>537</v>
      </c>
      <c r="J91" s="219" t="s">
        <v>1065</v>
      </c>
      <c r="K91" s="220">
        <v>2008</v>
      </c>
      <c r="L91" s="221" t="s">
        <v>1443</v>
      </c>
      <c r="M91" s="221" t="s">
        <v>259</v>
      </c>
      <c r="N91" s="221"/>
      <c r="O91" s="222"/>
      <c r="P91" s="223" t="s">
        <v>1202</v>
      </c>
      <c r="Q91" s="306">
        <v>499</v>
      </c>
      <c r="R91" s="306">
        <v>1855</v>
      </c>
      <c r="S91" s="210">
        <f t="shared" si="6"/>
        <v>4089.5738100000003</v>
      </c>
      <c r="T91" s="165">
        <f t="shared" si="3"/>
        <v>0.26900269541778976</v>
      </c>
      <c r="U91" s="206"/>
      <c r="V91" s="206" t="s">
        <v>1173</v>
      </c>
      <c r="W91" s="208"/>
      <c r="X91" s="206"/>
      <c r="Y91" s="209"/>
      <c r="Z91" s="206"/>
      <c r="AA91" s="175">
        <f t="shared" si="4"/>
        <v>0</v>
      </c>
      <c r="AB91" s="283"/>
      <c r="AC91" s="313">
        <f t="shared" si="5"/>
        <v>1</v>
      </c>
    </row>
    <row r="92" spans="8:29" ht="15" customHeight="1">
      <c r="H92" s="181" t="s">
        <v>985</v>
      </c>
      <c r="I92" s="182" t="s">
        <v>538</v>
      </c>
      <c r="J92" s="219" t="s">
        <v>1065</v>
      </c>
      <c r="K92" s="220">
        <v>1997</v>
      </c>
      <c r="L92" s="221" t="s">
        <v>1440</v>
      </c>
      <c r="M92" s="221" t="s">
        <v>1049</v>
      </c>
      <c r="N92" s="221"/>
      <c r="O92" s="222"/>
      <c r="P92" s="223" t="s">
        <v>1202</v>
      </c>
      <c r="Q92" s="224">
        <v>633</v>
      </c>
      <c r="R92" s="224">
        <v>950</v>
      </c>
      <c r="S92" s="164">
        <f t="shared" si="6"/>
        <v>2094.3909</v>
      </c>
      <c r="T92" s="165">
        <f t="shared" si="3"/>
        <v>0.6663157894736842</v>
      </c>
      <c r="U92" s="226"/>
      <c r="V92" s="226" t="s">
        <v>1173</v>
      </c>
      <c r="W92" s="227"/>
      <c r="X92" s="226"/>
      <c r="Y92" s="226"/>
      <c r="Z92" s="226">
        <v>37.245</v>
      </c>
      <c r="AA92" s="175">
        <f t="shared" si="4"/>
        <v>9.1918</v>
      </c>
      <c r="AB92" s="286"/>
      <c r="AC92" s="313">
        <f t="shared" si="5"/>
        <v>1</v>
      </c>
    </row>
    <row r="93" spans="8:29" ht="15" customHeight="1">
      <c r="H93" s="181" t="s">
        <v>985</v>
      </c>
      <c r="I93" s="182" t="s">
        <v>539</v>
      </c>
      <c r="J93" s="219" t="s">
        <v>1065</v>
      </c>
      <c r="K93" s="220">
        <v>1999</v>
      </c>
      <c r="L93" s="221" t="s">
        <v>1440</v>
      </c>
      <c r="M93" s="221" t="s">
        <v>1049</v>
      </c>
      <c r="N93" s="221"/>
      <c r="O93" s="222"/>
      <c r="P93" s="223" t="s">
        <v>1202</v>
      </c>
      <c r="Q93" s="224">
        <v>827</v>
      </c>
      <c r="R93" s="224">
        <v>900</v>
      </c>
      <c r="S93" s="164">
        <f t="shared" si="6"/>
        <v>1984.1598000000001</v>
      </c>
      <c r="T93" s="165">
        <f t="shared" si="3"/>
        <v>0.9188888888888889</v>
      </c>
      <c r="U93" s="226"/>
      <c r="V93" s="226" t="s">
        <v>1173</v>
      </c>
      <c r="W93" s="227"/>
      <c r="X93" s="226"/>
      <c r="Y93" s="226"/>
      <c r="Z93" s="226">
        <v>36.584</v>
      </c>
      <c r="AA93" s="175">
        <f t="shared" si="4"/>
        <v>9.429759999999998</v>
      </c>
      <c r="AB93" s="281"/>
      <c r="AC93" s="313">
        <f t="shared" si="5"/>
        <v>1</v>
      </c>
    </row>
    <row r="94" spans="8:29" ht="15" customHeight="1">
      <c r="H94" s="181" t="s">
        <v>985</v>
      </c>
      <c r="I94" s="182" t="s">
        <v>540</v>
      </c>
      <c r="J94" s="219" t="s">
        <v>1065</v>
      </c>
      <c r="K94" s="220">
        <v>2003</v>
      </c>
      <c r="L94" s="221" t="s">
        <v>1442</v>
      </c>
      <c r="M94" s="221" t="s">
        <v>259</v>
      </c>
      <c r="N94" s="221"/>
      <c r="O94" s="222"/>
      <c r="P94" s="223" t="s">
        <v>1202</v>
      </c>
      <c r="Q94" s="306">
        <v>232</v>
      </c>
      <c r="R94" s="306">
        <v>1365</v>
      </c>
      <c r="S94" s="210">
        <f t="shared" si="6"/>
        <v>3009.30903</v>
      </c>
      <c r="T94" s="165">
        <f t="shared" si="3"/>
        <v>0.16996336996336997</v>
      </c>
      <c r="U94" s="206"/>
      <c r="V94" s="206" t="s">
        <v>1173</v>
      </c>
      <c r="W94" s="214"/>
      <c r="X94" s="206"/>
      <c r="Y94" s="206"/>
      <c r="Z94" s="201"/>
      <c r="AA94" s="175">
        <f t="shared" si="4"/>
        <v>0</v>
      </c>
      <c r="AB94" s="281"/>
      <c r="AC94" s="313">
        <f t="shared" si="5"/>
        <v>1</v>
      </c>
    </row>
    <row r="95" spans="8:29" ht="15" customHeight="1">
      <c r="H95" s="181" t="s">
        <v>985</v>
      </c>
      <c r="I95" s="182" t="s">
        <v>541</v>
      </c>
      <c r="J95" s="219" t="s">
        <v>1065</v>
      </c>
      <c r="K95" s="220">
        <v>2008</v>
      </c>
      <c r="L95" s="221" t="s">
        <v>1443</v>
      </c>
      <c r="M95" s="221" t="s">
        <v>259</v>
      </c>
      <c r="N95" s="221"/>
      <c r="O95" s="222"/>
      <c r="P95" s="223" t="s">
        <v>1202</v>
      </c>
      <c r="Q95" s="306">
        <v>338</v>
      </c>
      <c r="R95" s="306">
        <v>1495</v>
      </c>
      <c r="S95" s="210">
        <f t="shared" si="6"/>
        <v>3295.90989</v>
      </c>
      <c r="T95" s="165">
        <f t="shared" si="3"/>
        <v>0.22608695652173913</v>
      </c>
      <c r="U95" s="206"/>
      <c r="V95" s="206" t="s">
        <v>1173</v>
      </c>
      <c r="W95" s="208"/>
      <c r="X95" s="206"/>
      <c r="Y95" s="209"/>
      <c r="Z95" s="206"/>
      <c r="AA95" s="175">
        <f t="shared" si="4"/>
        <v>0</v>
      </c>
      <c r="AB95" s="281"/>
      <c r="AC95" s="313">
        <f t="shared" si="5"/>
        <v>1</v>
      </c>
    </row>
    <row r="96" spans="8:29" ht="15" customHeight="1">
      <c r="H96" s="181" t="s">
        <v>986</v>
      </c>
      <c r="I96" s="182" t="s">
        <v>542</v>
      </c>
      <c r="J96" s="219" t="s">
        <v>1064</v>
      </c>
      <c r="K96" s="220">
        <v>2009</v>
      </c>
      <c r="L96" s="221" t="s">
        <v>1440</v>
      </c>
      <c r="M96" s="221" t="s">
        <v>261</v>
      </c>
      <c r="N96" s="221"/>
      <c r="O96" s="222"/>
      <c r="P96" s="223" t="s">
        <v>1202</v>
      </c>
      <c r="Q96" s="225">
        <v>1005</v>
      </c>
      <c r="R96" s="225">
        <v>1888</v>
      </c>
      <c r="S96" s="210">
        <f t="shared" si="6"/>
        <v>4162.326336</v>
      </c>
      <c r="T96" s="165">
        <f t="shared" si="3"/>
        <v>0.5323093220338984</v>
      </c>
      <c r="U96" s="207"/>
      <c r="V96" s="209" t="s">
        <v>1173</v>
      </c>
      <c r="W96" s="208"/>
      <c r="X96" s="209"/>
      <c r="Y96" s="209"/>
      <c r="Z96" s="209"/>
      <c r="AA96" s="175">
        <f t="shared" si="4"/>
        <v>0</v>
      </c>
      <c r="AB96" s="281"/>
      <c r="AC96" s="313">
        <f t="shared" si="5"/>
        <v>1</v>
      </c>
    </row>
    <row r="97" spans="8:29" ht="15" customHeight="1">
      <c r="H97" s="181" t="s">
        <v>987</v>
      </c>
      <c r="I97" s="182" t="s">
        <v>543</v>
      </c>
      <c r="J97" s="219" t="s">
        <v>1062</v>
      </c>
      <c r="K97" s="220">
        <v>1987</v>
      </c>
      <c r="L97" s="221" t="s">
        <v>1440</v>
      </c>
      <c r="M97" s="221" t="s">
        <v>259</v>
      </c>
      <c r="N97" s="221" t="s">
        <v>1438</v>
      </c>
      <c r="O97" s="222"/>
      <c r="P97" s="223" t="s">
        <v>1202</v>
      </c>
      <c r="Q97" s="224">
        <v>273</v>
      </c>
      <c r="R97" s="224">
        <v>1600</v>
      </c>
      <c r="S97" s="210">
        <f t="shared" si="6"/>
        <v>3527.3952</v>
      </c>
      <c r="T97" s="165">
        <f t="shared" si="3"/>
        <v>0.170625</v>
      </c>
      <c r="U97" s="209"/>
      <c r="V97" s="209"/>
      <c r="W97" s="208"/>
      <c r="X97" s="209"/>
      <c r="Y97" s="209"/>
      <c r="Z97" s="209">
        <v>43.07</v>
      </c>
      <c r="AA97" s="175">
        <f t="shared" si="4"/>
        <v>7.0948</v>
      </c>
      <c r="AB97" s="281"/>
      <c r="AC97" s="313">
        <f t="shared" si="5"/>
        <v>1</v>
      </c>
    </row>
    <row r="98" spans="8:29" ht="15" customHeight="1">
      <c r="H98" s="181" t="s">
        <v>987</v>
      </c>
      <c r="I98" s="182" t="s">
        <v>544</v>
      </c>
      <c r="J98" s="219" t="s">
        <v>1062</v>
      </c>
      <c r="K98" s="220">
        <v>2003</v>
      </c>
      <c r="L98" s="221" t="s">
        <v>1440</v>
      </c>
      <c r="M98" s="221" t="s">
        <v>259</v>
      </c>
      <c r="N98" s="221"/>
      <c r="O98" s="222"/>
      <c r="P98" s="223" t="s">
        <v>1202</v>
      </c>
      <c r="Q98" s="225">
        <v>592</v>
      </c>
      <c r="R98" s="225">
        <v>1364</v>
      </c>
      <c r="S98" s="210">
        <f t="shared" si="6"/>
        <v>3007.104408</v>
      </c>
      <c r="T98" s="165">
        <f t="shared" si="3"/>
        <v>0.4340175953079179</v>
      </c>
      <c r="U98" s="209"/>
      <c r="V98" s="209"/>
      <c r="W98" s="208"/>
      <c r="X98" s="209"/>
      <c r="Y98" s="209"/>
      <c r="Z98" s="209">
        <v>42.704</v>
      </c>
      <c r="AA98" s="175">
        <f t="shared" si="4"/>
        <v>7.22656</v>
      </c>
      <c r="AB98" s="281"/>
      <c r="AC98" s="313">
        <f t="shared" si="5"/>
        <v>1</v>
      </c>
    </row>
    <row r="99" spans="8:29" ht="15" customHeight="1">
      <c r="H99" s="181" t="s">
        <v>970</v>
      </c>
      <c r="I99" s="182" t="s">
        <v>1445</v>
      </c>
      <c r="J99" s="219" t="s">
        <v>1062</v>
      </c>
      <c r="K99" s="220">
        <v>2002</v>
      </c>
      <c r="L99" s="221" t="s">
        <v>1440</v>
      </c>
      <c r="M99" s="221" t="s">
        <v>1049</v>
      </c>
      <c r="N99" s="221"/>
      <c r="O99" s="222"/>
      <c r="P99" s="223" t="s">
        <v>1202</v>
      </c>
      <c r="Q99" s="224">
        <v>765</v>
      </c>
      <c r="R99" s="224">
        <v>1450</v>
      </c>
      <c r="S99" s="210">
        <f t="shared" si="6"/>
        <v>3196.7019</v>
      </c>
      <c r="T99" s="165">
        <f t="shared" si="3"/>
        <v>0.5275862068965518</v>
      </c>
      <c r="U99" s="209"/>
      <c r="V99" s="209"/>
      <c r="W99" s="208"/>
      <c r="X99" s="209"/>
      <c r="Y99" s="209"/>
      <c r="Z99" s="209">
        <v>39.35</v>
      </c>
      <c r="AA99" s="175">
        <f t="shared" si="4"/>
        <v>8.434</v>
      </c>
      <c r="AB99" s="281"/>
      <c r="AC99" s="313">
        <f t="shared" si="5"/>
        <v>1</v>
      </c>
    </row>
    <row r="100" spans="8:29" ht="15" customHeight="1">
      <c r="H100" s="181" t="s">
        <v>971</v>
      </c>
      <c r="I100" s="182" t="s">
        <v>545</v>
      </c>
      <c r="J100" s="219" t="s">
        <v>1062</v>
      </c>
      <c r="K100" s="220">
        <v>2003</v>
      </c>
      <c r="L100" s="221" t="s">
        <v>1440</v>
      </c>
      <c r="M100" s="221" t="s">
        <v>259</v>
      </c>
      <c r="N100" s="221"/>
      <c r="O100" s="222"/>
      <c r="P100" s="223" t="s">
        <v>1202</v>
      </c>
      <c r="Q100" s="224">
        <v>431</v>
      </c>
      <c r="R100" s="224">
        <v>1480</v>
      </c>
      <c r="S100" s="210">
        <f aca="true" t="shared" si="7" ref="S100:S131">IF(R100&gt;0,R100*2.204622,"")</f>
        <v>3262.84056</v>
      </c>
      <c r="T100" s="165">
        <f t="shared" si="3"/>
        <v>0.29121621621621624</v>
      </c>
      <c r="U100" s="209"/>
      <c r="V100" s="209"/>
      <c r="W100" s="208"/>
      <c r="X100" s="209"/>
      <c r="Y100" s="209"/>
      <c r="Z100" s="209">
        <v>41.889</v>
      </c>
      <c r="AA100" s="175">
        <f t="shared" si="4"/>
        <v>7.519959999999999</v>
      </c>
      <c r="AB100" s="282"/>
      <c r="AC100" s="313">
        <f t="shared" si="5"/>
        <v>1</v>
      </c>
    </row>
    <row r="101" spans="8:29" ht="15" customHeight="1">
      <c r="H101" s="181" t="s">
        <v>972</v>
      </c>
      <c r="I101" s="182" t="s">
        <v>546</v>
      </c>
      <c r="J101" s="219" t="s">
        <v>1133</v>
      </c>
      <c r="K101" s="220">
        <v>2002</v>
      </c>
      <c r="L101" s="221" t="s">
        <v>1440</v>
      </c>
      <c r="M101" s="221" t="s">
        <v>259</v>
      </c>
      <c r="N101" s="221"/>
      <c r="O101" s="222"/>
      <c r="P101" s="223" t="s">
        <v>1202</v>
      </c>
      <c r="Q101" s="224">
        <v>156</v>
      </c>
      <c r="R101" s="224">
        <v>369</v>
      </c>
      <c r="S101" s="210">
        <f t="shared" si="7"/>
        <v>813.505518</v>
      </c>
      <c r="T101" s="165">
        <f t="shared" si="3"/>
        <v>0.42276422764227645</v>
      </c>
      <c r="U101" s="209"/>
      <c r="V101" s="209" t="s">
        <v>1173</v>
      </c>
      <c r="W101" s="208"/>
      <c r="X101" s="209"/>
      <c r="Y101" s="209"/>
      <c r="Z101" s="209">
        <v>40.705</v>
      </c>
      <c r="AA101" s="175">
        <f t="shared" si="4"/>
        <v>7.946200000000001</v>
      </c>
      <c r="AB101" s="281"/>
      <c r="AC101" s="313">
        <f t="shared" si="5"/>
        <v>1</v>
      </c>
    </row>
    <row r="102" spans="8:29" ht="15" customHeight="1">
      <c r="H102" s="181" t="s">
        <v>973</v>
      </c>
      <c r="I102" s="182" t="s">
        <v>547</v>
      </c>
      <c r="J102" s="219" t="s">
        <v>1062</v>
      </c>
      <c r="K102" s="220">
        <v>1967</v>
      </c>
      <c r="L102" s="221" t="s">
        <v>1440</v>
      </c>
      <c r="M102" s="221" t="s">
        <v>1049</v>
      </c>
      <c r="N102" s="221"/>
      <c r="O102" s="222"/>
      <c r="P102" s="223" t="s">
        <v>1202</v>
      </c>
      <c r="Q102" s="224">
        <v>432</v>
      </c>
      <c r="R102" s="224">
        <v>771</v>
      </c>
      <c r="S102" s="210">
        <f t="shared" si="7"/>
        <v>1699.763562</v>
      </c>
      <c r="T102" s="165">
        <f t="shared" si="3"/>
        <v>0.5603112840466926</v>
      </c>
      <c r="U102" s="209"/>
      <c r="V102" s="209"/>
      <c r="W102" s="208"/>
      <c r="X102" s="209"/>
      <c r="Y102" s="209"/>
      <c r="Z102" s="209">
        <v>37.775</v>
      </c>
      <c r="AA102" s="175">
        <f t="shared" si="4"/>
        <v>9.001000000000001</v>
      </c>
      <c r="AB102" s="283"/>
      <c r="AC102" s="313">
        <f t="shared" si="5"/>
        <v>1</v>
      </c>
    </row>
    <row r="103" spans="8:29" ht="15" customHeight="1">
      <c r="H103" s="181" t="s">
        <v>973</v>
      </c>
      <c r="I103" s="182" t="s">
        <v>548</v>
      </c>
      <c r="J103" s="219" t="s">
        <v>1062</v>
      </c>
      <c r="K103" s="220">
        <v>1970</v>
      </c>
      <c r="L103" s="221" t="s">
        <v>1440</v>
      </c>
      <c r="M103" s="221" t="s">
        <v>1049</v>
      </c>
      <c r="N103" s="221"/>
      <c r="O103" s="222"/>
      <c r="P103" s="223" t="s">
        <v>1202</v>
      </c>
      <c r="Q103" s="306">
        <v>704</v>
      </c>
      <c r="R103" s="306">
        <v>821</v>
      </c>
      <c r="S103" s="210">
        <f t="shared" si="7"/>
        <v>1809.994662</v>
      </c>
      <c r="T103" s="165">
        <f t="shared" si="3"/>
        <v>0.8574908647990256</v>
      </c>
      <c r="U103" s="206"/>
      <c r="V103" s="206"/>
      <c r="W103" s="214"/>
      <c r="X103" s="206"/>
      <c r="Y103" s="206"/>
      <c r="Z103" s="203"/>
      <c r="AA103" s="175">
        <f t="shared" si="4"/>
        <v>0</v>
      </c>
      <c r="AB103" s="282"/>
      <c r="AC103" s="313">
        <f t="shared" si="5"/>
        <v>1</v>
      </c>
    </row>
    <row r="104" spans="8:29" ht="15" customHeight="1">
      <c r="H104" s="181" t="s">
        <v>974</v>
      </c>
      <c r="I104" s="182" t="s">
        <v>549</v>
      </c>
      <c r="J104" s="219" t="s">
        <v>1062</v>
      </c>
      <c r="K104" s="220">
        <v>1988</v>
      </c>
      <c r="L104" s="221" t="s">
        <v>1440</v>
      </c>
      <c r="M104" s="221" t="s">
        <v>259</v>
      </c>
      <c r="N104" s="221"/>
      <c r="O104" s="222"/>
      <c r="P104" s="223" t="s">
        <v>1202</v>
      </c>
      <c r="Q104" s="224">
        <v>234</v>
      </c>
      <c r="R104" s="224">
        <v>1468</v>
      </c>
      <c r="S104" s="210">
        <f t="shared" si="7"/>
        <v>3236.385096</v>
      </c>
      <c r="T104" s="165">
        <f t="shared" si="3"/>
        <v>0.15940054495912806</v>
      </c>
      <c r="U104" s="209"/>
      <c r="V104" s="209"/>
      <c r="W104" s="208"/>
      <c r="X104" s="209"/>
      <c r="Y104" s="209"/>
      <c r="Z104" s="209">
        <v>42.572</v>
      </c>
      <c r="AA104" s="175">
        <f t="shared" si="4"/>
        <v>7.27408</v>
      </c>
      <c r="AB104" s="285"/>
      <c r="AC104" s="313">
        <f t="shared" si="5"/>
        <v>1</v>
      </c>
    </row>
    <row r="105" spans="8:29" ht="15" customHeight="1">
      <c r="H105" s="181" t="s">
        <v>974</v>
      </c>
      <c r="I105" s="182" t="s">
        <v>550</v>
      </c>
      <c r="J105" s="219" t="s">
        <v>1062</v>
      </c>
      <c r="K105" s="220">
        <v>2000</v>
      </c>
      <c r="L105" s="221" t="s">
        <v>1440</v>
      </c>
      <c r="M105" s="221" t="s">
        <v>259</v>
      </c>
      <c r="N105" s="221"/>
      <c r="O105" s="222"/>
      <c r="P105" s="223" t="s">
        <v>1202</v>
      </c>
      <c r="Q105" s="306">
        <v>545</v>
      </c>
      <c r="R105" s="306">
        <v>1160</v>
      </c>
      <c r="S105" s="210">
        <f t="shared" si="7"/>
        <v>2557.36152</v>
      </c>
      <c r="T105" s="165">
        <f t="shared" si="3"/>
        <v>0.4698275862068966</v>
      </c>
      <c r="U105" s="206"/>
      <c r="V105" s="206"/>
      <c r="W105" s="214"/>
      <c r="X105" s="206"/>
      <c r="Y105" s="206"/>
      <c r="Z105" s="201"/>
      <c r="AA105" s="175">
        <f t="shared" si="4"/>
        <v>0</v>
      </c>
      <c r="AB105" s="283"/>
      <c r="AC105" s="313">
        <f t="shared" si="5"/>
        <v>1</v>
      </c>
    </row>
    <row r="106" spans="1:31" ht="15" customHeight="1">
      <c r="A106" s="17"/>
      <c r="B106" s="17"/>
      <c r="C106" s="17"/>
      <c r="D106" s="17"/>
      <c r="E106" s="17"/>
      <c r="F106" s="17"/>
      <c r="H106" s="181" t="s">
        <v>974</v>
      </c>
      <c r="I106" s="182" t="s">
        <v>551</v>
      </c>
      <c r="J106" s="219" t="s">
        <v>1062</v>
      </c>
      <c r="K106" s="220">
        <v>2000</v>
      </c>
      <c r="L106" s="221" t="s">
        <v>1440</v>
      </c>
      <c r="M106" s="221" t="s">
        <v>259</v>
      </c>
      <c r="N106" s="221"/>
      <c r="O106" s="222"/>
      <c r="P106" s="223" t="s">
        <v>1202</v>
      </c>
      <c r="Q106" s="306">
        <v>327</v>
      </c>
      <c r="R106" s="306">
        <v>1560</v>
      </c>
      <c r="S106" s="210">
        <f t="shared" si="7"/>
        <v>3439.21032</v>
      </c>
      <c r="T106" s="165">
        <f t="shared" si="3"/>
        <v>0.20961538461538462</v>
      </c>
      <c r="U106" s="206"/>
      <c r="V106" s="206"/>
      <c r="W106" s="214"/>
      <c r="X106" s="206"/>
      <c r="Y106" s="206"/>
      <c r="Z106" s="203">
        <v>42.034</v>
      </c>
      <c r="AA106" s="175">
        <f t="shared" si="4"/>
        <v>7.46776</v>
      </c>
      <c r="AB106" s="282"/>
      <c r="AC106" s="313">
        <f t="shared" si="5"/>
        <v>1</v>
      </c>
      <c r="AD106" s="33"/>
      <c r="AE106" s="36"/>
    </row>
    <row r="107" spans="8:29" ht="15" customHeight="1">
      <c r="H107" s="181" t="s">
        <v>974</v>
      </c>
      <c r="I107" s="182" t="s">
        <v>552</v>
      </c>
      <c r="J107" s="219" t="s">
        <v>1062</v>
      </c>
      <c r="K107" s="220">
        <v>2010</v>
      </c>
      <c r="L107" s="221" t="s">
        <v>1443</v>
      </c>
      <c r="M107" s="221" t="s">
        <v>259</v>
      </c>
      <c r="N107" s="221"/>
      <c r="O107" s="222"/>
      <c r="P107" s="223" t="s">
        <v>1202</v>
      </c>
      <c r="Q107" s="224">
        <v>442</v>
      </c>
      <c r="R107" s="224">
        <v>1755</v>
      </c>
      <c r="S107" s="164">
        <f t="shared" si="7"/>
        <v>3869.11161</v>
      </c>
      <c r="T107" s="165">
        <f t="shared" si="3"/>
        <v>0.2518518518518518</v>
      </c>
      <c r="U107" s="226"/>
      <c r="V107" s="226"/>
      <c r="W107" s="227"/>
      <c r="X107" s="226"/>
      <c r="Y107" s="226"/>
      <c r="Z107" s="226">
        <v>40.834</v>
      </c>
      <c r="AA107" s="175">
        <f t="shared" si="4"/>
        <v>7.899759999999999</v>
      </c>
      <c r="AB107" s="287">
        <v>12.95</v>
      </c>
      <c r="AC107" s="313">
        <f t="shared" si="5"/>
        <v>1</v>
      </c>
    </row>
    <row r="108" spans="8:29" ht="15" customHeight="1">
      <c r="H108" s="181" t="s">
        <v>974</v>
      </c>
      <c r="I108" s="182" t="s">
        <v>553</v>
      </c>
      <c r="J108" s="219" t="s">
        <v>1062</v>
      </c>
      <c r="K108" s="220">
        <v>1969</v>
      </c>
      <c r="L108" s="221" t="s">
        <v>1440</v>
      </c>
      <c r="M108" s="221" t="s">
        <v>259</v>
      </c>
      <c r="N108" s="221"/>
      <c r="O108" s="222"/>
      <c r="P108" s="223" t="s">
        <v>1202</v>
      </c>
      <c r="Q108" s="306">
        <v>389</v>
      </c>
      <c r="R108" s="306">
        <v>1401</v>
      </c>
      <c r="S108" s="210">
        <f t="shared" si="7"/>
        <v>3088.6754220000003</v>
      </c>
      <c r="T108" s="165">
        <f t="shared" si="3"/>
        <v>0.27765881513204854</v>
      </c>
      <c r="U108" s="206"/>
      <c r="V108" s="206"/>
      <c r="W108" s="214"/>
      <c r="X108" s="206"/>
      <c r="Y108" s="206"/>
      <c r="Z108" s="201"/>
      <c r="AA108" s="175">
        <f t="shared" si="4"/>
        <v>0</v>
      </c>
      <c r="AB108" s="282"/>
      <c r="AC108" s="313">
        <f t="shared" si="5"/>
        <v>1</v>
      </c>
    </row>
    <row r="109" spans="8:29" ht="15" customHeight="1">
      <c r="H109" s="181" t="s">
        <v>974</v>
      </c>
      <c r="I109" s="182" t="s">
        <v>554</v>
      </c>
      <c r="J109" s="219" t="s">
        <v>1062</v>
      </c>
      <c r="K109" s="220">
        <v>2010</v>
      </c>
      <c r="L109" s="221" t="s">
        <v>1443</v>
      </c>
      <c r="M109" s="221" t="s">
        <v>259</v>
      </c>
      <c r="N109" s="221"/>
      <c r="O109" s="222"/>
      <c r="P109" s="223" t="s">
        <v>1202</v>
      </c>
      <c r="Q109" s="306">
        <v>470</v>
      </c>
      <c r="R109" s="306">
        <v>1210</v>
      </c>
      <c r="S109" s="210">
        <f t="shared" si="7"/>
        <v>2667.59262</v>
      </c>
      <c r="T109" s="165">
        <f t="shared" si="3"/>
        <v>0.3884297520661157</v>
      </c>
      <c r="U109" s="206"/>
      <c r="V109" s="206"/>
      <c r="W109" s="214"/>
      <c r="X109" s="206"/>
      <c r="Y109" s="206"/>
      <c r="Z109" s="203"/>
      <c r="AA109" s="175">
        <f t="shared" si="4"/>
        <v>0</v>
      </c>
      <c r="AB109" s="285"/>
      <c r="AC109" s="313">
        <f t="shared" si="5"/>
        <v>1</v>
      </c>
    </row>
    <row r="110" spans="8:29" ht="15" customHeight="1">
      <c r="H110" s="181" t="s">
        <v>974</v>
      </c>
      <c r="I110" s="182" t="s">
        <v>555</v>
      </c>
      <c r="J110" s="219" t="s">
        <v>1062</v>
      </c>
      <c r="K110" s="220">
        <v>1969</v>
      </c>
      <c r="L110" s="221" t="s">
        <v>1442</v>
      </c>
      <c r="M110" s="221" t="s">
        <v>259</v>
      </c>
      <c r="N110" s="221"/>
      <c r="O110" s="222"/>
      <c r="P110" s="223" t="s">
        <v>1202</v>
      </c>
      <c r="Q110" s="225">
        <v>338</v>
      </c>
      <c r="R110" s="225">
        <v>1415</v>
      </c>
      <c r="S110" s="164">
        <f t="shared" si="7"/>
        <v>3119.5401300000003</v>
      </c>
      <c r="T110" s="165">
        <f t="shared" si="3"/>
        <v>0.23886925795053005</v>
      </c>
      <c r="U110" s="226"/>
      <c r="V110" s="226"/>
      <c r="W110" s="227"/>
      <c r="X110" s="226"/>
      <c r="Y110" s="226"/>
      <c r="Z110" s="226">
        <v>41.019</v>
      </c>
      <c r="AA110" s="175">
        <f t="shared" si="4"/>
        <v>7.833160000000001</v>
      </c>
      <c r="AB110" s="281">
        <v>14.15</v>
      </c>
      <c r="AC110" s="313">
        <f t="shared" si="5"/>
        <v>1</v>
      </c>
    </row>
    <row r="111" spans="8:29" ht="15" customHeight="1">
      <c r="H111" s="181" t="s">
        <v>974</v>
      </c>
      <c r="I111" s="182" t="s">
        <v>556</v>
      </c>
      <c r="J111" s="219" t="s">
        <v>1062</v>
      </c>
      <c r="K111" s="220">
        <v>1997</v>
      </c>
      <c r="L111" s="221" t="s">
        <v>1440</v>
      </c>
      <c r="M111" s="221" t="s">
        <v>259</v>
      </c>
      <c r="N111" s="221"/>
      <c r="O111" s="222"/>
      <c r="P111" s="223" t="s">
        <v>1202</v>
      </c>
      <c r="Q111" s="306">
        <v>285</v>
      </c>
      <c r="R111" s="306">
        <v>1561</v>
      </c>
      <c r="S111" s="210">
        <f t="shared" si="7"/>
        <v>3441.4149420000003</v>
      </c>
      <c r="T111" s="165">
        <f t="shared" si="3"/>
        <v>0.1825752722613709</v>
      </c>
      <c r="U111" s="206"/>
      <c r="V111" s="206"/>
      <c r="W111" s="214"/>
      <c r="X111" s="206"/>
      <c r="Y111" s="206"/>
      <c r="Z111" s="203"/>
      <c r="AA111" s="175">
        <f t="shared" si="4"/>
        <v>0</v>
      </c>
      <c r="AB111" s="285"/>
      <c r="AC111" s="313">
        <f t="shared" si="5"/>
        <v>1</v>
      </c>
    </row>
    <row r="112" spans="8:29" ht="15" customHeight="1">
      <c r="H112" s="181" t="s">
        <v>974</v>
      </c>
      <c r="I112" s="182" t="s">
        <v>557</v>
      </c>
      <c r="J112" s="219" t="s">
        <v>1062</v>
      </c>
      <c r="K112" s="220">
        <v>1969</v>
      </c>
      <c r="L112" s="221" t="s">
        <v>1443</v>
      </c>
      <c r="M112" s="221" t="s">
        <v>259</v>
      </c>
      <c r="N112" s="221"/>
      <c r="O112" s="222"/>
      <c r="P112" s="223" t="s">
        <v>1202</v>
      </c>
      <c r="Q112" s="225">
        <v>322</v>
      </c>
      <c r="R112" s="225">
        <v>1085</v>
      </c>
      <c r="S112" s="164">
        <f t="shared" si="7"/>
        <v>2392.01487</v>
      </c>
      <c r="T112" s="165">
        <f t="shared" si="3"/>
        <v>0.2967741935483871</v>
      </c>
      <c r="U112" s="226"/>
      <c r="V112" s="226"/>
      <c r="W112" s="227"/>
      <c r="X112" s="226"/>
      <c r="Y112" s="226"/>
      <c r="Z112" s="226"/>
      <c r="AA112" s="175">
        <f t="shared" si="4"/>
        <v>0</v>
      </c>
      <c r="AB112" s="281"/>
      <c r="AC112" s="313">
        <f t="shared" si="5"/>
        <v>1</v>
      </c>
    </row>
    <row r="113" spans="8:31" ht="15" customHeight="1">
      <c r="H113" s="181" t="s">
        <v>974</v>
      </c>
      <c r="I113" s="182" t="s">
        <v>558</v>
      </c>
      <c r="J113" s="219" t="s">
        <v>1062</v>
      </c>
      <c r="K113" s="220">
        <v>1970</v>
      </c>
      <c r="L113" s="221" t="s">
        <v>1440</v>
      </c>
      <c r="M113" s="221" t="s">
        <v>259</v>
      </c>
      <c r="N113" s="221"/>
      <c r="O113" s="222"/>
      <c r="P113" s="223" t="s">
        <v>1202</v>
      </c>
      <c r="Q113" s="225">
        <v>472</v>
      </c>
      <c r="R113" s="225">
        <v>1762</v>
      </c>
      <c r="S113" s="210">
        <f t="shared" si="7"/>
        <v>3884.543964</v>
      </c>
      <c r="T113" s="165">
        <f t="shared" si="3"/>
        <v>0.26787741203178206</v>
      </c>
      <c r="U113" s="209"/>
      <c r="V113" s="209"/>
      <c r="W113" s="208"/>
      <c r="X113" s="209"/>
      <c r="Y113" s="209"/>
      <c r="Z113" s="209">
        <v>43.528</v>
      </c>
      <c r="AA113" s="175">
        <f t="shared" si="4"/>
        <v>6.929920000000001</v>
      </c>
      <c r="AB113" s="282"/>
      <c r="AC113" s="313">
        <f t="shared" si="5"/>
        <v>1</v>
      </c>
      <c r="AD113" s="33"/>
      <c r="AE113" s="36"/>
    </row>
    <row r="114" spans="8:31" ht="15" customHeight="1">
      <c r="H114" s="181" t="s">
        <v>974</v>
      </c>
      <c r="I114" s="182" t="s">
        <v>559</v>
      </c>
      <c r="J114" s="219" t="s">
        <v>1062</v>
      </c>
      <c r="K114" s="220">
        <v>2000</v>
      </c>
      <c r="L114" s="221" t="s">
        <v>1440</v>
      </c>
      <c r="M114" s="221" t="s">
        <v>259</v>
      </c>
      <c r="N114" s="221"/>
      <c r="O114" s="222"/>
      <c r="P114" s="223" t="s">
        <v>1202</v>
      </c>
      <c r="Q114" s="224">
        <v>640</v>
      </c>
      <c r="R114" s="224">
        <v>1139</v>
      </c>
      <c r="S114" s="164">
        <f t="shared" si="7"/>
        <v>2511.0644580000003</v>
      </c>
      <c r="T114" s="165">
        <f t="shared" si="3"/>
        <v>0.5618964003511853</v>
      </c>
      <c r="U114" s="226"/>
      <c r="V114" s="226"/>
      <c r="W114" s="227"/>
      <c r="X114" s="226"/>
      <c r="Y114" s="226"/>
      <c r="Z114" s="226">
        <v>38.434</v>
      </c>
      <c r="AA114" s="175">
        <f t="shared" si="4"/>
        <v>8.763760000000001</v>
      </c>
      <c r="AB114" s="282"/>
      <c r="AC114" s="313">
        <f t="shared" si="5"/>
        <v>1</v>
      </c>
      <c r="AD114" s="33"/>
      <c r="AE114" s="36"/>
    </row>
    <row r="115" spans="8:31" ht="15" customHeight="1">
      <c r="H115" s="181" t="s">
        <v>974</v>
      </c>
      <c r="I115" s="182" t="s">
        <v>560</v>
      </c>
      <c r="J115" s="219" t="s">
        <v>1062</v>
      </c>
      <c r="K115" s="220">
        <v>1954</v>
      </c>
      <c r="L115" s="221" t="s">
        <v>1440</v>
      </c>
      <c r="M115" s="221" t="s">
        <v>259</v>
      </c>
      <c r="N115" s="221"/>
      <c r="O115" s="222"/>
      <c r="P115" s="223" t="s">
        <v>1202</v>
      </c>
      <c r="Q115" s="224">
        <v>149</v>
      </c>
      <c r="R115" s="224">
        <v>1309</v>
      </c>
      <c r="S115" s="210">
        <f t="shared" si="7"/>
        <v>2885.850198</v>
      </c>
      <c r="T115" s="165">
        <f t="shared" si="3"/>
        <v>0.11382734912146678</v>
      </c>
      <c r="U115" s="209"/>
      <c r="V115" s="209"/>
      <c r="W115" s="208"/>
      <c r="X115" s="209"/>
      <c r="Y115" s="209"/>
      <c r="Z115" s="209">
        <v>46.705</v>
      </c>
      <c r="AA115" s="175">
        <f t="shared" si="4"/>
        <v>5.786200000000001</v>
      </c>
      <c r="AB115" s="282"/>
      <c r="AC115" s="313">
        <f t="shared" si="5"/>
        <v>1</v>
      </c>
      <c r="AD115" s="33"/>
      <c r="AE115" s="36"/>
    </row>
    <row r="116" spans="8:29" ht="15" customHeight="1">
      <c r="H116" s="181" t="s">
        <v>974</v>
      </c>
      <c r="I116" s="182" t="s">
        <v>934</v>
      </c>
      <c r="J116" s="219" t="s">
        <v>1062</v>
      </c>
      <c r="K116" s="220">
        <v>1969</v>
      </c>
      <c r="L116" s="221" t="s">
        <v>1443</v>
      </c>
      <c r="M116" s="221" t="s">
        <v>259</v>
      </c>
      <c r="N116" s="221"/>
      <c r="O116" s="222"/>
      <c r="P116" s="223" t="s">
        <v>1202</v>
      </c>
      <c r="Q116" s="224">
        <v>299</v>
      </c>
      <c r="R116" s="224">
        <v>1552</v>
      </c>
      <c r="S116" s="164">
        <f t="shared" si="7"/>
        <v>3421.573344</v>
      </c>
      <c r="T116" s="165">
        <f t="shared" si="3"/>
        <v>0.19265463917525774</v>
      </c>
      <c r="U116" s="226"/>
      <c r="V116" s="226"/>
      <c r="W116" s="227"/>
      <c r="X116" s="226"/>
      <c r="Y116" s="226"/>
      <c r="Z116" s="226"/>
      <c r="AA116" s="175">
        <f t="shared" si="4"/>
        <v>0</v>
      </c>
      <c r="AB116" s="282"/>
      <c r="AC116" s="313">
        <f t="shared" si="5"/>
        <v>1</v>
      </c>
    </row>
    <row r="117" spans="8:29" ht="15" customHeight="1">
      <c r="H117" s="181" t="s">
        <v>974</v>
      </c>
      <c r="I117" s="182" t="s">
        <v>561</v>
      </c>
      <c r="J117" s="219" t="s">
        <v>1062</v>
      </c>
      <c r="K117" s="220">
        <v>1963</v>
      </c>
      <c r="L117" s="221" t="s">
        <v>1440</v>
      </c>
      <c r="M117" s="221" t="s">
        <v>259</v>
      </c>
      <c r="N117" s="221"/>
      <c r="O117" s="222"/>
      <c r="P117" s="223" t="s">
        <v>1202</v>
      </c>
      <c r="Q117" s="306">
        <v>244</v>
      </c>
      <c r="R117" s="306">
        <v>1370</v>
      </c>
      <c r="S117" s="210">
        <f t="shared" si="7"/>
        <v>3020.33214</v>
      </c>
      <c r="T117" s="165">
        <f t="shared" si="3"/>
        <v>0.1781021897810219</v>
      </c>
      <c r="U117" s="206"/>
      <c r="V117" s="206"/>
      <c r="W117" s="214"/>
      <c r="X117" s="206"/>
      <c r="Y117" s="206"/>
      <c r="Z117" s="203">
        <v>44.456</v>
      </c>
      <c r="AA117" s="175">
        <f t="shared" si="4"/>
        <v>6.595839999999999</v>
      </c>
      <c r="AB117" s="286"/>
      <c r="AC117" s="313">
        <f t="shared" si="5"/>
        <v>1</v>
      </c>
    </row>
    <row r="118" spans="8:29" ht="15" customHeight="1">
      <c r="H118" s="181" t="s">
        <v>974</v>
      </c>
      <c r="I118" s="182" t="s">
        <v>562</v>
      </c>
      <c r="J118" s="219" t="s">
        <v>1062</v>
      </c>
      <c r="K118" s="220">
        <v>1996</v>
      </c>
      <c r="L118" s="221" t="s">
        <v>1440</v>
      </c>
      <c r="M118" s="221" t="s">
        <v>259</v>
      </c>
      <c r="N118" s="221"/>
      <c r="O118" s="222"/>
      <c r="P118" s="223" t="s">
        <v>1202</v>
      </c>
      <c r="Q118" s="306">
        <v>330</v>
      </c>
      <c r="R118" s="306">
        <v>1496</v>
      </c>
      <c r="S118" s="210">
        <f t="shared" si="7"/>
        <v>3298.114512</v>
      </c>
      <c r="T118" s="165">
        <f t="shared" si="3"/>
        <v>0.22058823529411764</v>
      </c>
      <c r="U118" s="206"/>
      <c r="V118" s="206"/>
      <c r="W118" s="214"/>
      <c r="X118" s="206"/>
      <c r="Y118" s="206"/>
      <c r="Z118" s="203"/>
      <c r="AA118" s="175">
        <f t="shared" si="4"/>
        <v>0</v>
      </c>
      <c r="AB118" s="283"/>
      <c r="AC118" s="313">
        <f t="shared" si="5"/>
        <v>1</v>
      </c>
    </row>
    <row r="119" spans="8:29" ht="15" customHeight="1">
      <c r="H119" s="181" t="s">
        <v>974</v>
      </c>
      <c r="I119" s="182" t="s">
        <v>563</v>
      </c>
      <c r="J119" s="219" t="s">
        <v>1062</v>
      </c>
      <c r="K119" s="220">
        <v>1969</v>
      </c>
      <c r="L119" s="221" t="s">
        <v>1440</v>
      </c>
      <c r="M119" s="221" t="s">
        <v>259</v>
      </c>
      <c r="N119" s="221"/>
      <c r="O119" s="222"/>
      <c r="P119" s="223" t="s">
        <v>1202</v>
      </c>
      <c r="Q119" s="306">
        <v>396</v>
      </c>
      <c r="R119" s="306">
        <v>1490</v>
      </c>
      <c r="S119" s="210">
        <f t="shared" si="7"/>
        <v>3284.8867800000003</v>
      </c>
      <c r="T119" s="165">
        <f t="shared" si="3"/>
        <v>0.2657718120805369</v>
      </c>
      <c r="U119" s="206"/>
      <c r="V119" s="206"/>
      <c r="W119" s="214"/>
      <c r="X119" s="206"/>
      <c r="Y119" s="206"/>
      <c r="Z119" s="203"/>
      <c r="AA119" s="175">
        <f t="shared" si="4"/>
        <v>0</v>
      </c>
      <c r="AB119" s="286"/>
      <c r="AC119" s="313">
        <f t="shared" si="5"/>
        <v>1</v>
      </c>
    </row>
    <row r="120" spans="8:29" ht="15" customHeight="1">
      <c r="H120" s="181" t="s">
        <v>974</v>
      </c>
      <c r="I120" s="182" t="s">
        <v>564</v>
      </c>
      <c r="J120" s="219" t="s">
        <v>1062</v>
      </c>
      <c r="K120" s="220">
        <v>1963</v>
      </c>
      <c r="L120" s="221" t="s">
        <v>1440</v>
      </c>
      <c r="M120" s="221" t="s">
        <v>259</v>
      </c>
      <c r="N120" s="221"/>
      <c r="O120" s="222"/>
      <c r="P120" s="223" t="s">
        <v>1202</v>
      </c>
      <c r="Q120" s="306">
        <v>628</v>
      </c>
      <c r="R120" s="306">
        <v>1168</v>
      </c>
      <c r="S120" s="210">
        <f t="shared" si="7"/>
        <v>2574.998496</v>
      </c>
      <c r="T120" s="165">
        <f t="shared" si="3"/>
        <v>0.5376712328767124</v>
      </c>
      <c r="U120" s="206"/>
      <c r="V120" s="206"/>
      <c r="W120" s="214"/>
      <c r="X120" s="206"/>
      <c r="Y120" s="206"/>
      <c r="Z120" s="203">
        <v>40.272</v>
      </c>
      <c r="AA120" s="175">
        <f t="shared" si="4"/>
        <v>8.10208</v>
      </c>
      <c r="AB120" s="288"/>
      <c r="AC120" s="313">
        <f t="shared" si="5"/>
        <v>1</v>
      </c>
    </row>
    <row r="121" spans="8:29" ht="15" customHeight="1">
      <c r="H121" s="181" t="s">
        <v>974</v>
      </c>
      <c r="I121" s="182" t="s">
        <v>565</v>
      </c>
      <c r="J121" s="219" t="s">
        <v>1062</v>
      </c>
      <c r="K121" s="220">
        <v>2000</v>
      </c>
      <c r="L121" s="221" t="s">
        <v>1440</v>
      </c>
      <c r="M121" s="221" t="s">
        <v>259</v>
      </c>
      <c r="N121" s="221"/>
      <c r="O121" s="222"/>
      <c r="P121" s="223" t="s">
        <v>1202</v>
      </c>
      <c r="Q121" s="306">
        <v>379</v>
      </c>
      <c r="R121" s="306">
        <v>1409</v>
      </c>
      <c r="S121" s="210">
        <f t="shared" si="7"/>
        <v>3106.312398</v>
      </c>
      <c r="T121" s="165">
        <f t="shared" si="3"/>
        <v>0.2689850958126331</v>
      </c>
      <c r="U121" s="206"/>
      <c r="V121" s="206"/>
      <c r="W121" s="208"/>
      <c r="X121" s="206"/>
      <c r="Y121" s="209"/>
      <c r="Z121" s="206"/>
      <c r="AA121" s="175">
        <f t="shared" si="4"/>
        <v>0</v>
      </c>
      <c r="AB121" s="284"/>
      <c r="AC121" s="313">
        <f t="shared" si="5"/>
        <v>1</v>
      </c>
    </row>
    <row r="122" spans="8:29" ht="15" customHeight="1">
      <c r="H122" s="181" t="s">
        <v>974</v>
      </c>
      <c r="I122" s="182" t="s">
        <v>566</v>
      </c>
      <c r="J122" s="219" t="s">
        <v>1062</v>
      </c>
      <c r="K122" s="220">
        <v>2004</v>
      </c>
      <c r="L122" s="221" t="s">
        <v>1443</v>
      </c>
      <c r="M122" s="221" t="s">
        <v>259</v>
      </c>
      <c r="N122" s="221"/>
      <c r="O122" s="222"/>
      <c r="P122" s="223" t="s">
        <v>1202</v>
      </c>
      <c r="Q122" s="306">
        <v>405</v>
      </c>
      <c r="R122" s="306">
        <v>1414</v>
      </c>
      <c r="S122" s="210">
        <f t="shared" si="7"/>
        <v>3117.335508</v>
      </c>
      <c r="T122" s="165">
        <f t="shared" si="3"/>
        <v>0.28642149929278643</v>
      </c>
      <c r="U122" s="206"/>
      <c r="V122" s="206"/>
      <c r="W122" s="214"/>
      <c r="X122" s="206"/>
      <c r="Y122" s="206"/>
      <c r="Z122" s="201"/>
      <c r="AA122" s="175">
        <f t="shared" si="4"/>
        <v>0</v>
      </c>
      <c r="AB122" s="288"/>
      <c r="AC122" s="313">
        <f t="shared" si="5"/>
        <v>1</v>
      </c>
    </row>
    <row r="123" spans="8:29" ht="15" customHeight="1">
      <c r="H123" s="181" t="s">
        <v>974</v>
      </c>
      <c r="I123" s="182" t="s">
        <v>567</v>
      </c>
      <c r="J123" s="219" t="s">
        <v>1062</v>
      </c>
      <c r="K123" s="220">
        <v>2006</v>
      </c>
      <c r="L123" s="221" t="s">
        <v>1443</v>
      </c>
      <c r="M123" s="221" t="s">
        <v>259</v>
      </c>
      <c r="N123" s="221"/>
      <c r="O123" s="222"/>
      <c r="P123" s="223" t="s">
        <v>1202</v>
      </c>
      <c r="Q123" s="306">
        <v>503</v>
      </c>
      <c r="R123" s="306">
        <v>1421</v>
      </c>
      <c r="S123" s="210">
        <f t="shared" si="7"/>
        <v>3132.767862</v>
      </c>
      <c r="T123" s="165">
        <f t="shared" si="3"/>
        <v>0.35397607318789587</v>
      </c>
      <c r="U123" s="206"/>
      <c r="V123" s="206"/>
      <c r="W123" s="208"/>
      <c r="X123" s="206"/>
      <c r="Y123" s="209"/>
      <c r="Z123" s="206"/>
      <c r="AA123" s="175">
        <f t="shared" si="4"/>
        <v>0</v>
      </c>
      <c r="AB123" s="288"/>
      <c r="AC123" s="313">
        <f t="shared" si="5"/>
        <v>1</v>
      </c>
    </row>
    <row r="124" spans="8:29" ht="15" customHeight="1">
      <c r="H124" s="181" t="s">
        <v>974</v>
      </c>
      <c r="I124" s="182" t="s">
        <v>568</v>
      </c>
      <c r="J124" s="219" t="s">
        <v>1062</v>
      </c>
      <c r="K124" s="220">
        <v>2006</v>
      </c>
      <c r="L124" s="221" t="s">
        <v>1443</v>
      </c>
      <c r="M124" s="221" t="s">
        <v>259</v>
      </c>
      <c r="N124" s="221"/>
      <c r="O124" s="222"/>
      <c r="P124" s="223" t="s">
        <v>1202</v>
      </c>
      <c r="Q124" s="306">
        <v>547</v>
      </c>
      <c r="R124" s="306">
        <v>1090</v>
      </c>
      <c r="S124" s="210">
        <f t="shared" si="7"/>
        <v>2403.03798</v>
      </c>
      <c r="T124" s="165">
        <f t="shared" si="3"/>
        <v>0.501834862385321</v>
      </c>
      <c r="U124" s="206"/>
      <c r="V124" s="206"/>
      <c r="W124" s="213"/>
      <c r="X124" s="207"/>
      <c r="Y124" s="207"/>
      <c r="Z124" s="202"/>
      <c r="AA124" s="175">
        <f t="shared" si="4"/>
        <v>0</v>
      </c>
      <c r="AB124" s="284"/>
      <c r="AC124" s="313">
        <f t="shared" si="5"/>
        <v>1</v>
      </c>
    </row>
    <row r="125" spans="8:29" ht="15" customHeight="1">
      <c r="H125" s="181" t="s">
        <v>974</v>
      </c>
      <c r="I125" s="182" t="s">
        <v>569</v>
      </c>
      <c r="J125" s="219" t="s">
        <v>1062</v>
      </c>
      <c r="K125" s="220">
        <v>1990</v>
      </c>
      <c r="L125" s="221" t="s">
        <v>1440</v>
      </c>
      <c r="M125" s="221" t="s">
        <v>259</v>
      </c>
      <c r="N125" s="221"/>
      <c r="O125" s="222"/>
      <c r="P125" s="223" t="s">
        <v>1202</v>
      </c>
      <c r="Q125" s="224">
        <v>367</v>
      </c>
      <c r="R125" s="224">
        <v>1600</v>
      </c>
      <c r="S125" s="210">
        <f t="shared" si="7"/>
        <v>3527.3952</v>
      </c>
      <c r="T125" s="165">
        <f t="shared" si="3"/>
        <v>0.229375</v>
      </c>
      <c r="U125" s="209"/>
      <c r="V125" s="209"/>
      <c r="W125" s="213"/>
      <c r="X125" s="207"/>
      <c r="Y125" s="209"/>
      <c r="Z125" s="207">
        <v>42.189</v>
      </c>
      <c r="AA125" s="175">
        <f t="shared" si="4"/>
        <v>7.4119600000000005</v>
      </c>
      <c r="AB125" s="282"/>
      <c r="AC125" s="313">
        <f t="shared" si="5"/>
        <v>1</v>
      </c>
    </row>
    <row r="126" spans="8:29" ht="15" customHeight="1">
      <c r="H126" s="181" t="s">
        <v>974</v>
      </c>
      <c r="I126" s="182" t="s">
        <v>570</v>
      </c>
      <c r="J126" s="219" t="s">
        <v>1062</v>
      </c>
      <c r="K126" s="220">
        <v>2009</v>
      </c>
      <c r="L126" s="221" t="s">
        <v>1442</v>
      </c>
      <c r="M126" s="221" t="s">
        <v>259</v>
      </c>
      <c r="N126" s="221"/>
      <c r="O126" s="222"/>
      <c r="P126" s="223" t="s">
        <v>1202</v>
      </c>
      <c r="Q126" s="224">
        <v>660</v>
      </c>
      <c r="R126" s="224">
        <v>1508</v>
      </c>
      <c r="S126" s="164">
        <f t="shared" si="7"/>
        <v>3324.569976</v>
      </c>
      <c r="T126" s="165">
        <f t="shared" si="3"/>
        <v>0.4376657824933687</v>
      </c>
      <c r="U126" s="226"/>
      <c r="V126" s="226"/>
      <c r="W126" s="227"/>
      <c r="X126" s="202"/>
      <c r="Y126" s="226"/>
      <c r="Z126" s="202">
        <v>40.05</v>
      </c>
      <c r="AA126" s="175">
        <f t="shared" si="4"/>
        <v>8.182000000000002</v>
      </c>
      <c r="AB126" s="282">
        <v>10.91</v>
      </c>
      <c r="AC126" s="313">
        <f t="shared" si="5"/>
        <v>1</v>
      </c>
    </row>
    <row r="127" spans="8:29" ht="15" customHeight="1">
      <c r="H127" s="181" t="s">
        <v>974</v>
      </c>
      <c r="I127" s="182" t="s">
        <v>571</v>
      </c>
      <c r="J127" s="219" t="s">
        <v>1062</v>
      </c>
      <c r="K127" s="220">
        <v>2009</v>
      </c>
      <c r="L127" s="221" t="s">
        <v>1443</v>
      </c>
      <c r="M127" s="221" t="s">
        <v>259</v>
      </c>
      <c r="N127" s="221"/>
      <c r="O127" s="222"/>
      <c r="P127" s="223" t="s">
        <v>1202</v>
      </c>
      <c r="Q127" s="225">
        <v>694</v>
      </c>
      <c r="R127" s="225">
        <v>1100</v>
      </c>
      <c r="S127" s="164">
        <f t="shared" si="7"/>
        <v>2425.0842000000002</v>
      </c>
      <c r="T127" s="165">
        <f t="shared" si="3"/>
        <v>0.6309090909090909</v>
      </c>
      <c r="U127" s="202"/>
      <c r="V127" s="202"/>
      <c r="W127" s="227"/>
      <c r="X127" s="202"/>
      <c r="Y127" s="226"/>
      <c r="Z127" s="202"/>
      <c r="AA127" s="175">
        <f t="shared" si="4"/>
        <v>0</v>
      </c>
      <c r="AB127" s="284"/>
      <c r="AC127" s="313">
        <f t="shared" si="5"/>
        <v>1</v>
      </c>
    </row>
    <row r="128" spans="8:29" ht="15" customHeight="1">
      <c r="H128" s="181" t="s">
        <v>974</v>
      </c>
      <c r="I128" s="182" t="s">
        <v>1221</v>
      </c>
      <c r="J128" s="219" t="s">
        <v>1062</v>
      </c>
      <c r="K128" s="220">
        <v>2010</v>
      </c>
      <c r="L128" s="221" t="s">
        <v>1443</v>
      </c>
      <c r="M128" s="221" t="s">
        <v>259</v>
      </c>
      <c r="N128" s="221"/>
      <c r="O128" s="222"/>
      <c r="P128" s="223" t="s">
        <v>1202</v>
      </c>
      <c r="Q128" s="225">
        <v>892</v>
      </c>
      <c r="R128" s="225">
        <v>1565</v>
      </c>
      <c r="S128" s="210">
        <f t="shared" si="7"/>
        <v>3450.23343</v>
      </c>
      <c r="T128" s="165">
        <f t="shared" si="3"/>
        <v>0.5699680511182109</v>
      </c>
      <c r="U128" s="207" t="s">
        <v>1140</v>
      </c>
      <c r="V128" s="207"/>
      <c r="W128" s="213"/>
      <c r="X128" s="207"/>
      <c r="Y128" s="209"/>
      <c r="Z128" s="207">
        <v>38.626</v>
      </c>
      <c r="AA128" s="175">
        <f t="shared" si="4"/>
        <v>8.69464</v>
      </c>
      <c r="AB128" s="282"/>
      <c r="AC128" s="313">
        <f t="shared" si="5"/>
        <v>1</v>
      </c>
    </row>
    <row r="129" spans="8:29" ht="15" customHeight="1">
      <c r="H129" s="181" t="s">
        <v>974</v>
      </c>
      <c r="I129" s="182" t="s">
        <v>1222</v>
      </c>
      <c r="J129" s="219" t="s">
        <v>1062</v>
      </c>
      <c r="K129" s="220">
        <v>2010</v>
      </c>
      <c r="L129" s="221" t="s">
        <v>1443</v>
      </c>
      <c r="M129" s="221" t="s">
        <v>259</v>
      </c>
      <c r="N129" s="221"/>
      <c r="O129" s="222"/>
      <c r="P129" s="223" t="s">
        <v>1202</v>
      </c>
      <c r="Q129" s="306">
        <v>849</v>
      </c>
      <c r="R129" s="306">
        <v>1565</v>
      </c>
      <c r="S129" s="210">
        <f t="shared" si="7"/>
        <v>3450.23343</v>
      </c>
      <c r="T129" s="165">
        <f t="shared" si="3"/>
        <v>0.5424920127795527</v>
      </c>
      <c r="U129" s="207" t="s">
        <v>1140</v>
      </c>
      <c r="V129" s="207"/>
      <c r="W129" s="214"/>
      <c r="X129" s="206"/>
      <c r="Y129" s="206"/>
      <c r="Z129" s="203"/>
      <c r="AA129" s="175">
        <f t="shared" si="4"/>
        <v>0</v>
      </c>
      <c r="AB129" s="281"/>
      <c r="AC129" s="313">
        <f t="shared" si="5"/>
        <v>1</v>
      </c>
    </row>
    <row r="130" spans="8:29" ht="15" customHeight="1">
      <c r="H130" s="181" t="s">
        <v>974</v>
      </c>
      <c r="I130" s="182" t="s">
        <v>1218</v>
      </c>
      <c r="J130" s="219" t="s">
        <v>1062</v>
      </c>
      <c r="K130" s="220">
        <v>2010</v>
      </c>
      <c r="L130" s="221" t="s">
        <v>1443</v>
      </c>
      <c r="M130" s="221" t="s">
        <v>259</v>
      </c>
      <c r="N130" s="221"/>
      <c r="O130" s="222"/>
      <c r="P130" s="223" t="s">
        <v>1202</v>
      </c>
      <c r="Q130" s="306">
        <v>849</v>
      </c>
      <c r="R130" s="306">
        <v>1565</v>
      </c>
      <c r="S130" s="210">
        <f t="shared" si="7"/>
        <v>3450.23343</v>
      </c>
      <c r="T130" s="165">
        <f t="shared" si="3"/>
        <v>0.5424920127795527</v>
      </c>
      <c r="U130" s="207" t="s">
        <v>1140</v>
      </c>
      <c r="V130" s="207"/>
      <c r="W130" s="214"/>
      <c r="X130" s="206"/>
      <c r="Y130" s="206"/>
      <c r="Z130" s="203"/>
      <c r="AA130" s="175">
        <f t="shared" si="4"/>
        <v>0</v>
      </c>
      <c r="AB130" s="285"/>
      <c r="AC130" s="313">
        <f t="shared" si="5"/>
        <v>1</v>
      </c>
    </row>
    <row r="131" spans="8:29" ht="15" customHeight="1">
      <c r="H131" s="181" t="s">
        <v>974</v>
      </c>
      <c r="I131" s="182" t="s">
        <v>1219</v>
      </c>
      <c r="J131" s="219" t="s">
        <v>1062</v>
      </c>
      <c r="K131" s="220">
        <v>2010</v>
      </c>
      <c r="L131" s="221" t="s">
        <v>1443</v>
      </c>
      <c r="M131" s="221" t="s">
        <v>259</v>
      </c>
      <c r="N131" s="221"/>
      <c r="O131" s="222"/>
      <c r="P131" s="223" t="s">
        <v>1202</v>
      </c>
      <c r="Q131" s="306">
        <v>849</v>
      </c>
      <c r="R131" s="306">
        <v>1565</v>
      </c>
      <c r="S131" s="210">
        <f t="shared" si="7"/>
        <v>3450.23343</v>
      </c>
      <c r="T131" s="165">
        <f aca="true" t="shared" si="8" ref="T131:T194">IF(AND(R131&gt;0,Q131&gt;0),Q131/R131,0)</f>
        <v>0.5424920127795527</v>
      </c>
      <c r="U131" s="207" t="s">
        <v>1140</v>
      </c>
      <c r="V131" s="207"/>
      <c r="W131" s="213"/>
      <c r="X131" s="207"/>
      <c r="Y131" s="207"/>
      <c r="Z131" s="207"/>
      <c r="AA131" s="175">
        <f aca="true" t="shared" si="9" ref="AA131:AA235">MIN(IF(Z131&gt;0,(AHBRatingBest+AHBRatingWorst)-(((AHBRatingBest-AHBRatingWorst)/(ARMWorstTime-ARMBestTime))*(Z131-ARMBestTime)+AHBRatingWorst),0),10)</f>
        <v>0</v>
      </c>
      <c r="AB131" s="286"/>
      <c r="AC131" s="313">
        <f aca="true" t="shared" si="10" ref="AC131:AC194">IF(I131&lt;&gt;"",1,"")</f>
        <v>1</v>
      </c>
    </row>
    <row r="132" spans="8:29" ht="15" customHeight="1">
      <c r="H132" s="181" t="s">
        <v>974</v>
      </c>
      <c r="I132" s="182" t="s">
        <v>572</v>
      </c>
      <c r="J132" s="219" t="s">
        <v>1062</v>
      </c>
      <c r="K132" s="220">
        <v>2002</v>
      </c>
      <c r="L132" s="221" t="s">
        <v>1440</v>
      </c>
      <c r="M132" s="221" t="s">
        <v>259</v>
      </c>
      <c r="N132" s="221"/>
      <c r="O132" s="222"/>
      <c r="P132" s="223" t="s">
        <v>1202</v>
      </c>
      <c r="Q132" s="306">
        <v>480</v>
      </c>
      <c r="R132" s="306">
        <v>2268</v>
      </c>
      <c r="S132" s="210">
        <f aca="true" t="shared" si="11" ref="S132:S164">IF(R132&gt;0,R132*2.204622,"")</f>
        <v>5000.082696</v>
      </c>
      <c r="T132" s="165">
        <f t="shared" si="8"/>
        <v>0.21164021164021163</v>
      </c>
      <c r="U132" s="206" t="s">
        <v>1143</v>
      </c>
      <c r="V132" s="206"/>
      <c r="W132" s="214"/>
      <c r="X132" s="206"/>
      <c r="Y132" s="206"/>
      <c r="Z132" s="203"/>
      <c r="AA132" s="175">
        <f t="shared" si="9"/>
        <v>0</v>
      </c>
      <c r="AB132" s="286"/>
      <c r="AC132" s="313">
        <f t="shared" si="10"/>
        <v>1</v>
      </c>
    </row>
    <row r="133" spans="8:29" ht="15" customHeight="1">
      <c r="H133" s="181" t="s">
        <v>974</v>
      </c>
      <c r="I133" s="182" t="s">
        <v>573</v>
      </c>
      <c r="J133" s="219" t="s">
        <v>1062</v>
      </c>
      <c r="K133" s="220">
        <v>2003</v>
      </c>
      <c r="L133" s="221" t="s">
        <v>1440</v>
      </c>
      <c r="M133" s="221" t="s">
        <v>259</v>
      </c>
      <c r="N133" s="221"/>
      <c r="O133" s="222"/>
      <c r="P133" s="223" t="s">
        <v>1202</v>
      </c>
      <c r="Q133" s="224">
        <v>295</v>
      </c>
      <c r="R133" s="224">
        <v>2248</v>
      </c>
      <c r="S133" s="210">
        <f t="shared" si="11"/>
        <v>4955.990256</v>
      </c>
      <c r="T133" s="165">
        <f t="shared" si="8"/>
        <v>0.13122775800711745</v>
      </c>
      <c r="U133" s="209" t="s">
        <v>1143</v>
      </c>
      <c r="V133" s="209"/>
      <c r="W133" s="208"/>
      <c r="X133" s="209"/>
      <c r="Y133" s="209"/>
      <c r="Z133" s="209">
        <v>43.27</v>
      </c>
      <c r="AA133" s="175">
        <f t="shared" si="9"/>
        <v>7.022799999999998</v>
      </c>
      <c r="AB133" s="283"/>
      <c r="AC133" s="313">
        <f t="shared" si="10"/>
        <v>1</v>
      </c>
    </row>
    <row r="134" spans="8:29" ht="15" customHeight="1">
      <c r="H134" s="181" t="s">
        <v>974</v>
      </c>
      <c r="I134" s="182" t="s">
        <v>1220</v>
      </c>
      <c r="J134" s="219" t="s">
        <v>1062</v>
      </c>
      <c r="K134" s="220">
        <v>2010</v>
      </c>
      <c r="L134" s="221" t="s">
        <v>1443</v>
      </c>
      <c r="M134" s="221" t="s">
        <v>259</v>
      </c>
      <c r="N134" s="221"/>
      <c r="O134" s="222"/>
      <c r="P134" s="223" t="s">
        <v>1202</v>
      </c>
      <c r="Q134" s="224">
        <v>892</v>
      </c>
      <c r="R134" s="224">
        <v>1565</v>
      </c>
      <c r="S134" s="164">
        <f t="shared" si="11"/>
        <v>3450.23343</v>
      </c>
      <c r="T134" s="165">
        <f t="shared" si="8"/>
        <v>0.5699680511182109</v>
      </c>
      <c r="U134" s="202" t="s">
        <v>1140</v>
      </c>
      <c r="V134" s="202"/>
      <c r="W134" s="227"/>
      <c r="X134" s="226"/>
      <c r="Y134" s="226"/>
      <c r="Z134" s="226">
        <v>38.626</v>
      </c>
      <c r="AA134" s="175">
        <f t="shared" si="9"/>
        <v>8.69464</v>
      </c>
      <c r="AB134" s="282"/>
      <c r="AC134" s="313">
        <f t="shared" si="10"/>
        <v>1</v>
      </c>
    </row>
    <row r="135" spans="8:29" ht="15" customHeight="1">
      <c r="H135" s="181" t="s">
        <v>975</v>
      </c>
      <c r="I135" s="182" t="s">
        <v>574</v>
      </c>
      <c r="J135" s="219" t="s">
        <v>1062</v>
      </c>
      <c r="K135" s="220">
        <v>2005</v>
      </c>
      <c r="L135" s="221" t="s">
        <v>1440</v>
      </c>
      <c r="M135" s="221" t="s">
        <v>259</v>
      </c>
      <c r="N135" s="221"/>
      <c r="O135" s="222"/>
      <c r="P135" s="223" t="s">
        <v>1202</v>
      </c>
      <c r="Q135" s="306">
        <v>503</v>
      </c>
      <c r="R135" s="306">
        <v>1878</v>
      </c>
      <c r="S135" s="210">
        <f t="shared" si="11"/>
        <v>4140.280116</v>
      </c>
      <c r="T135" s="165">
        <f t="shared" si="8"/>
        <v>0.2678381256656017</v>
      </c>
      <c r="U135" s="206"/>
      <c r="V135" s="206"/>
      <c r="W135" s="208"/>
      <c r="X135" s="206"/>
      <c r="Y135" s="209"/>
      <c r="Z135" s="206"/>
      <c r="AA135" s="175">
        <f t="shared" si="9"/>
        <v>0</v>
      </c>
      <c r="AB135" s="281"/>
      <c r="AC135" s="313">
        <f t="shared" si="10"/>
        <v>1</v>
      </c>
    </row>
    <row r="136" spans="8:29" ht="15" customHeight="1">
      <c r="H136" s="181" t="s">
        <v>975</v>
      </c>
      <c r="I136" s="182" t="s">
        <v>575</v>
      </c>
      <c r="J136" s="219" t="s">
        <v>1062</v>
      </c>
      <c r="K136" s="220">
        <v>2004</v>
      </c>
      <c r="L136" s="221" t="s">
        <v>1440</v>
      </c>
      <c r="M136" s="221" t="s">
        <v>259</v>
      </c>
      <c r="N136" s="221"/>
      <c r="O136" s="222"/>
      <c r="P136" s="223" t="s">
        <v>1202</v>
      </c>
      <c r="Q136" s="306">
        <v>214</v>
      </c>
      <c r="R136" s="306">
        <v>1361</v>
      </c>
      <c r="S136" s="210">
        <f t="shared" si="11"/>
        <v>3000.490542</v>
      </c>
      <c r="T136" s="165">
        <f t="shared" si="8"/>
        <v>0.15723732549595884</v>
      </c>
      <c r="U136" s="206"/>
      <c r="V136" s="206"/>
      <c r="W136" s="208"/>
      <c r="X136" s="206"/>
      <c r="Y136" s="209"/>
      <c r="Z136" s="206"/>
      <c r="AA136" s="175">
        <f t="shared" si="9"/>
        <v>0</v>
      </c>
      <c r="AB136" s="281"/>
      <c r="AC136" s="313">
        <f t="shared" si="10"/>
        <v>1</v>
      </c>
    </row>
    <row r="137" spans="8:29" ht="15" customHeight="1">
      <c r="H137" s="181" t="s">
        <v>975</v>
      </c>
      <c r="I137" s="182" t="s">
        <v>576</v>
      </c>
      <c r="J137" s="219" t="s">
        <v>1062</v>
      </c>
      <c r="K137" s="220">
        <v>2002</v>
      </c>
      <c r="L137" s="221" t="s">
        <v>1440</v>
      </c>
      <c r="M137" s="221" t="s">
        <v>259</v>
      </c>
      <c r="N137" s="221"/>
      <c r="O137" s="222"/>
      <c r="P137" s="223" t="s">
        <v>1202</v>
      </c>
      <c r="Q137" s="306">
        <v>248</v>
      </c>
      <c r="R137" s="306">
        <v>1287</v>
      </c>
      <c r="S137" s="210">
        <f t="shared" si="11"/>
        <v>2837.3485140000003</v>
      </c>
      <c r="T137" s="165">
        <f t="shared" si="8"/>
        <v>0.1926961926961927</v>
      </c>
      <c r="U137" s="206"/>
      <c r="V137" s="206"/>
      <c r="W137" s="214"/>
      <c r="X137" s="206"/>
      <c r="Y137" s="206"/>
      <c r="Z137" s="201">
        <v>42.279</v>
      </c>
      <c r="AA137" s="175">
        <f t="shared" si="9"/>
        <v>7.379559999999999</v>
      </c>
      <c r="AB137" s="282"/>
      <c r="AC137" s="313">
        <f t="shared" si="10"/>
        <v>1</v>
      </c>
    </row>
    <row r="138" spans="8:29" ht="15" customHeight="1">
      <c r="H138" s="181" t="s">
        <v>975</v>
      </c>
      <c r="I138" s="182" t="s">
        <v>577</v>
      </c>
      <c r="J138" s="219" t="s">
        <v>1062</v>
      </c>
      <c r="K138" s="220">
        <v>2000</v>
      </c>
      <c r="L138" s="221" t="s">
        <v>1440</v>
      </c>
      <c r="M138" s="221" t="s">
        <v>260</v>
      </c>
      <c r="N138" s="221"/>
      <c r="O138" s="222"/>
      <c r="P138" s="223" t="s">
        <v>1202</v>
      </c>
      <c r="Q138" s="306">
        <v>149</v>
      </c>
      <c r="R138" s="306">
        <v>1270</v>
      </c>
      <c r="S138" s="210">
        <f t="shared" si="11"/>
        <v>2799.86994</v>
      </c>
      <c r="T138" s="165">
        <f t="shared" si="8"/>
        <v>0.1173228346456693</v>
      </c>
      <c r="U138" s="206"/>
      <c r="V138" s="206"/>
      <c r="W138" s="214"/>
      <c r="X138" s="206"/>
      <c r="Y138" s="206"/>
      <c r="Z138" s="203"/>
      <c r="AA138" s="175">
        <f t="shared" si="9"/>
        <v>0</v>
      </c>
      <c r="AB138" s="285"/>
      <c r="AC138" s="313">
        <f t="shared" si="10"/>
        <v>1</v>
      </c>
    </row>
    <row r="139" spans="8:29" ht="15" customHeight="1">
      <c r="H139" s="181" t="s">
        <v>976</v>
      </c>
      <c r="I139" s="182" t="s">
        <v>578</v>
      </c>
      <c r="J139" s="219" t="s">
        <v>1064</v>
      </c>
      <c r="K139" s="220">
        <v>1954</v>
      </c>
      <c r="L139" s="221" t="s">
        <v>1440</v>
      </c>
      <c r="M139" s="221" t="s">
        <v>260</v>
      </c>
      <c r="N139" s="221"/>
      <c r="O139" s="222"/>
      <c r="P139" s="223" t="s">
        <v>1202</v>
      </c>
      <c r="Q139" s="225">
        <v>14</v>
      </c>
      <c r="R139" s="225">
        <v>495</v>
      </c>
      <c r="S139" s="210">
        <f t="shared" si="11"/>
        <v>1091.28789</v>
      </c>
      <c r="T139" s="165">
        <f t="shared" si="8"/>
        <v>0.028282828282828285</v>
      </c>
      <c r="U139" s="209"/>
      <c r="V139" s="209" t="s">
        <v>1173</v>
      </c>
      <c r="W139" s="208"/>
      <c r="X139" s="209"/>
      <c r="Y139" s="209"/>
      <c r="Z139" s="209">
        <v>59.625</v>
      </c>
      <c r="AA139" s="175">
        <f t="shared" si="9"/>
        <v>1.1349999999999998</v>
      </c>
      <c r="AB139" s="282">
        <v>30.2</v>
      </c>
      <c r="AC139" s="313">
        <f t="shared" si="10"/>
        <v>1</v>
      </c>
    </row>
    <row r="140" spans="8:29" ht="15" customHeight="1">
      <c r="H140" s="181" t="s">
        <v>976</v>
      </c>
      <c r="I140" s="182" t="s">
        <v>579</v>
      </c>
      <c r="J140" s="219" t="s">
        <v>1064</v>
      </c>
      <c r="K140" s="220">
        <v>2002</v>
      </c>
      <c r="L140" s="221" t="s">
        <v>1440</v>
      </c>
      <c r="M140" s="221" t="s">
        <v>260</v>
      </c>
      <c r="N140" s="221"/>
      <c r="O140" s="222"/>
      <c r="P140" s="223" t="s">
        <v>1202</v>
      </c>
      <c r="Q140" s="225">
        <v>110</v>
      </c>
      <c r="R140" s="225">
        <v>1063</v>
      </c>
      <c r="S140" s="210">
        <f t="shared" si="11"/>
        <v>2343.513186</v>
      </c>
      <c r="T140" s="165">
        <f t="shared" si="8"/>
        <v>0.10348071495766697</v>
      </c>
      <c r="U140" s="209"/>
      <c r="V140" s="209" t="s">
        <v>1173</v>
      </c>
      <c r="W140" s="208"/>
      <c r="X140" s="209"/>
      <c r="Y140" s="209"/>
      <c r="Z140" s="209">
        <v>45.568</v>
      </c>
      <c r="AA140" s="175">
        <f t="shared" si="9"/>
        <v>6.195520000000001</v>
      </c>
      <c r="AB140" s="285"/>
      <c r="AC140" s="313">
        <f t="shared" si="10"/>
        <v>1</v>
      </c>
    </row>
    <row r="141" spans="8:29" ht="15" customHeight="1">
      <c r="H141" s="181" t="s">
        <v>976</v>
      </c>
      <c r="I141" s="182" t="s">
        <v>580</v>
      </c>
      <c r="J141" s="219" t="s">
        <v>1064</v>
      </c>
      <c r="K141" s="220">
        <v>2005</v>
      </c>
      <c r="L141" s="221" t="s">
        <v>1443</v>
      </c>
      <c r="M141" s="221" t="s">
        <v>260</v>
      </c>
      <c r="N141" s="221"/>
      <c r="O141" s="222"/>
      <c r="P141" s="223" t="s">
        <v>1202</v>
      </c>
      <c r="Q141" s="225">
        <v>177</v>
      </c>
      <c r="R141" s="225">
        <v>1330</v>
      </c>
      <c r="S141" s="210">
        <f t="shared" si="11"/>
        <v>2932.14726</v>
      </c>
      <c r="T141" s="165">
        <f t="shared" si="8"/>
        <v>0.1330827067669173</v>
      </c>
      <c r="U141" s="206"/>
      <c r="V141" s="206" t="s">
        <v>1173</v>
      </c>
      <c r="W141" s="214"/>
      <c r="X141" s="206"/>
      <c r="Y141" s="206"/>
      <c r="Z141" s="203"/>
      <c r="AA141" s="175">
        <f t="shared" si="9"/>
        <v>0</v>
      </c>
      <c r="AB141" s="282"/>
      <c r="AC141" s="313">
        <f t="shared" si="10"/>
        <v>1</v>
      </c>
    </row>
    <row r="142" spans="8:29" ht="15" customHeight="1">
      <c r="H142" s="181" t="s">
        <v>976</v>
      </c>
      <c r="I142" s="182" t="s">
        <v>582</v>
      </c>
      <c r="J142" s="219" t="s">
        <v>1064</v>
      </c>
      <c r="K142" s="220">
        <v>2008</v>
      </c>
      <c r="L142" s="221" t="s">
        <v>1443</v>
      </c>
      <c r="M142" s="221" t="s">
        <v>261</v>
      </c>
      <c r="N142" s="221" t="s">
        <v>1438</v>
      </c>
      <c r="O142" s="222"/>
      <c r="P142" s="223" t="s">
        <v>1202</v>
      </c>
      <c r="Q142" s="225">
        <v>333</v>
      </c>
      <c r="R142" s="225">
        <v>1230</v>
      </c>
      <c r="S142" s="164">
        <f t="shared" si="11"/>
        <v>2711.6850600000002</v>
      </c>
      <c r="T142" s="165">
        <f t="shared" si="8"/>
        <v>0.2707317073170732</v>
      </c>
      <c r="U142" s="226"/>
      <c r="V142" s="226" t="s">
        <v>1173</v>
      </c>
      <c r="W142" s="227"/>
      <c r="X142" s="226"/>
      <c r="Y142" s="226"/>
      <c r="Z142" s="226">
        <v>39.549</v>
      </c>
      <c r="AA142" s="175">
        <f t="shared" si="9"/>
        <v>8.36236</v>
      </c>
      <c r="AB142" s="282"/>
      <c r="AC142" s="313">
        <f t="shared" si="10"/>
        <v>1</v>
      </c>
    </row>
    <row r="143" spans="8:29" ht="15" customHeight="1">
      <c r="H143" s="181" t="s">
        <v>976</v>
      </c>
      <c r="I143" s="182" t="s">
        <v>581</v>
      </c>
      <c r="J143" s="219" t="s">
        <v>1064</v>
      </c>
      <c r="K143" s="220">
        <v>2003</v>
      </c>
      <c r="L143" s="221" t="s">
        <v>1440</v>
      </c>
      <c r="M143" s="221" t="s">
        <v>260</v>
      </c>
      <c r="N143" s="221"/>
      <c r="O143" s="222"/>
      <c r="P143" s="223" t="s">
        <v>1202</v>
      </c>
      <c r="Q143" s="306">
        <v>207</v>
      </c>
      <c r="R143" s="306">
        <v>1540</v>
      </c>
      <c r="S143" s="210">
        <f t="shared" si="11"/>
        <v>3395.1178800000002</v>
      </c>
      <c r="T143" s="165">
        <f t="shared" si="8"/>
        <v>0.1344155844155844</v>
      </c>
      <c r="U143" s="206"/>
      <c r="V143" s="206" t="s">
        <v>1173</v>
      </c>
      <c r="W143" s="214"/>
      <c r="X143" s="206"/>
      <c r="Y143" s="206"/>
      <c r="Z143" s="203"/>
      <c r="AA143" s="175">
        <f t="shared" si="9"/>
        <v>0</v>
      </c>
      <c r="AB143" s="283"/>
      <c r="AC143" s="313">
        <f t="shared" si="10"/>
        <v>1</v>
      </c>
    </row>
    <row r="144" spans="8:29" ht="15" customHeight="1">
      <c r="H144" s="181" t="s">
        <v>976</v>
      </c>
      <c r="I144" s="182" t="s">
        <v>327</v>
      </c>
      <c r="J144" s="219" t="s">
        <v>1064</v>
      </c>
      <c r="K144" s="220">
        <v>2008</v>
      </c>
      <c r="L144" s="221" t="s">
        <v>1442</v>
      </c>
      <c r="M144" s="221"/>
      <c r="N144" s="221"/>
      <c r="O144" s="222"/>
      <c r="P144" s="223" t="s">
        <v>1202</v>
      </c>
      <c r="Q144" s="306">
        <v>793</v>
      </c>
      <c r="R144" s="306">
        <v>1400</v>
      </c>
      <c r="S144" s="210">
        <f t="shared" si="11"/>
        <v>3086.4708</v>
      </c>
      <c r="T144" s="165">
        <f t="shared" si="8"/>
        <v>0.5664285714285714</v>
      </c>
      <c r="U144" s="206"/>
      <c r="V144" s="206" t="s">
        <v>1173</v>
      </c>
      <c r="W144" s="214"/>
      <c r="X144" s="206"/>
      <c r="Y144" s="206"/>
      <c r="Z144" s="203"/>
      <c r="AA144" s="175">
        <f t="shared" si="9"/>
        <v>0</v>
      </c>
      <c r="AB144" s="281"/>
      <c r="AC144" s="313">
        <f t="shared" si="10"/>
        <v>1</v>
      </c>
    </row>
    <row r="145" spans="8:29" ht="15" customHeight="1">
      <c r="H145" s="181" t="s">
        <v>976</v>
      </c>
      <c r="I145" s="182" t="s">
        <v>1147</v>
      </c>
      <c r="J145" s="219" t="s">
        <v>1064</v>
      </c>
      <c r="K145" s="220">
        <v>2000</v>
      </c>
      <c r="L145" s="221" t="s">
        <v>1443</v>
      </c>
      <c r="M145" s="221"/>
      <c r="N145" s="221"/>
      <c r="O145" s="222"/>
      <c r="P145" s="223" t="s">
        <v>1202</v>
      </c>
      <c r="Q145" s="224">
        <v>616</v>
      </c>
      <c r="R145" s="224">
        <v>1200</v>
      </c>
      <c r="S145" s="164">
        <f t="shared" si="11"/>
        <v>2645.5464</v>
      </c>
      <c r="T145" s="165">
        <f t="shared" si="8"/>
        <v>0.5133333333333333</v>
      </c>
      <c r="U145" s="226"/>
      <c r="V145" s="226" t="s">
        <v>1173</v>
      </c>
      <c r="W145" s="227"/>
      <c r="X145" s="226"/>
      <c r="Y145" s="226"/>
      <c r="Z145" s="226">
        <v>38.604</v>
      </c>
      <c r="AA145" s="175">
        <f t="shared" si="9"/>
        <v>8.70256</v>
      </c>
      <c r="AB145" s="282"/>
      <c r="AC145" s="313">
        <f t="shared" si="10"/>
        <v>1</v>
      </c>
    </row>
    <row r="146" spans="8:29" ht="15" customHeight="1">
      <c r="H146" s="181" t="s">
        <v>976</v>
      </c>
      <c r="I146" s="182" t="s">
        <v>1148</v>
      </c>
      <c r="J146" s="219" t="s">
        <v>1064</v>
      </c>
      <c r="K146" s="220">
        <v>2000</v>
      </c>
      <c r="L146" s="221" t="s">
        <v>1443</v>
      </c>
      <c r="M146" s="221"/>
      <c r="N146" s="221"/>
      <c r="O146" s="222"/>
      <c r="P146" s="223" t="s">
        <v>1202</v>
      </c>
      <c r="Q146" s="306">
        <v>510</v>
      </c>
      <c r="R146" s="306">
        <v>1450</v>
      </c>
      <c r="S146" s="210">
        <f t="shared" si="11"/>
        <v>3196.7019</v>
      </c>
      <c r="T146" s="165">
        <f t="shared" si="8"/>
        <v>0.35172413793103446</v>
      </c>
      <c r="U146" s="206"/>
      <c r="V146" s="206" t="s">
        <v>1173</v>
      </c>
      <c r="W146" s="214"/>
      <c r="X146" s="206"/>
      <c r="Y146" s="206"/>
      <c r="Z146" s="203"/>
      <c r="AA146" s="175">
        <f t="shared" si="9"/>
        <v>0</v>
      </c>
      <c r="AB146" s="282"/>
      <c r="AC146" s="313">
        <f t="shared" si="10"/>
        <v>1</v>
      </c>
    </row>
    <row r="147" spans="8:29" ht="15" customHeight="1">
      <c r="H147" s="181" t="s">
        <v>976</v>
      </c>
      <c r="I147" s="182" t="s">
        <v>583</v>
      </c>
      <c r="J147" s="219" t="s">
        <v>1064</v>
      </c>
      <c r="K147" s="220">
        <v>2000</v>
      </c>
      <c r="L147" s="221" t="s">
        <v>1440</v>
      </c>
      <c r="M147" s="221" t="s">
        <v>260</v>
      </c>
      <c r="N147" s="221"/>
      <c r="O147" s="222"/>
      <c r="P147" s="223" t="s">
        <v>1202</v>
      </c>
      <c r="Q147" s="306">
        <v>194</v>
      </c>
      <c r="R147" s="306">
        <v>1496</v>
      </c>
      <c r="S147" s="210">
        <f t="shared" si="11"/>
        <v>3298.114512</v>
      </c>
      <c r="T147" s="165">
        <f t="shared" si="8"/>
        <v>0.12967914438502673</v>
      </c>
      <c r="U147" s="206"/>
      <c r="V147" s="206" t="s">
        <v>1173</v>
      </c>
      <c r="W147" s="214"/>
      <c r="X147" s="206"/>
      <c r="Y147" s="206"/>
      <c r="Z147" s="201"/>
      <c r="AA147" s="175">
        <f t="shared" si="9"/>
        <v>0</v>
      </c>
      <c r="AB147" s="283"/>
      <c r="AC147" s="313">
        <f t="shared" si="10"/>
        <v>1</v>
      </c>
    </row>
    <row r="148" spans="8:29" ht="15" customHeight="1">
      <c r="H148" s="181" t="s">
        <v>976</v>
      </c>
      <c r="I148" s="182" t="s">
        <v>584</v>
      </c>
      <c r="J148" s="219" t="s">
        <v>1064</v>
      </c>
      <c r="K148" s="220">
        <v>1999</v>
      </c>
      <c r="L148" s="221" t="s">
        <v>1440</v>
      </c>
      <c r="M148" s="221" t="s">
        <v>260</v>
      </c>
      <c r="N148" s="221"/>
      <c r="O148" s="222"/>
      <c r="P148" s="223" t="s">
        <v>1202</v>
      </c>
      <c r="Q148" s="306">
        <v>294</v>
      </c>
      <c r="R148" s="306">
        <v>960</v>
      </c>
      <c r="S148" s="210">
        <f t="shared" si="11"/>
        <v>2116.43712</v>
      </c>
      <c r="T148" s="165">
        <f t="shared" si="8"/>
        <v>0.30625</v>
      </c>
      <c r="U148" s="206" t="s">
        <v>1150</v>
      </c>
      <c r="V148" s="206" t="s">
        <v>1173</v>
      </c>
      <c r="W148" s="214"/>
      <c r="X148" s="206"/>
      <c r="Y148" s="206"/>
      <c r="Z148" s="203"/>
      <c r="AA148" s="175">
        <f t="shared" si="9"/>
        <v>0</v>
      </c>
      <c r="AB148" s="282"/>
      <c r="AC148" s="313">
        <f t="shared" si="10"/>
        <v>1</v>
      </c>
    </row>
    <row r="149" spans="8:29" ht="15" customHeight="1">
      <c r="H149" s="181" t="s">
        <v>976</v>
      </c>
      <c r="I149" s="182" t="s">
        <v>585</v>
      </c>
      <c r="J149" s="219" t="s">
        <v>1064</v>
      </c>
      <c r="K149" s="220">
        <v>2003</v>
      </c>
      <c r="L149" s="221" t="s">
        <v>1440</v>
      </c>
      <c r="M149" s="221" t="s">
        <v>260</v>
      </c>
      <c r="N149" s="221"/>
      <c r="O149" s="222"/>
      <c r="P149" s="223" t="s">
        <v>1202</v>
      </c>
      <c r="Q149" s="306">
        <v>106</v>
      </c>
      <c r="R149" s="306">
        <v>1180</v>
      </c>
      <c r="S149" s="210">
        <f t="shared" si="11"/>
        <v>2601.4539600000003</v>
      </c>
      <c r="T149" s="165">
        <f t="shared" si="8"/>
        <v>0.08983050847457627</v>
      </c>
      <c r="U149" s="206"/>
      <c r="V149" s="206" t="s">
        <v>1173</v>
      </c>
      <c r="W149" s="214"/>
      <c r="X149" s="206"/>
      <c r="Y149" s="206"/>
      <c r="Z149" s="203"/>
      <c r="AA149" s="175">
        <f t="shared" si="9"/>
        <v>0</v>
      </c>
      <c r="AB149" s="282"/>
      <c r="AC149" s="313">
        <f t="shared" si="10"/>
        <v>1</v>
      </c>
    </row>
    <row r="150" spans="8:29" ht="15" customHeight="1">
      <c r="H150" s="181" t="s">
        <v>1107</v>
      </c>
      <c r="I150" s="182" t="s">
        <v>586</v>
      </c>
      <c r="J150" s="219" t="s">
        <v>1063</v>
      </c>
      <c r="K150" s="220">
        <v>1994</v>
      </c>
      <c r="L150" s="221" t="s">
        <v>1440</v>
      </c>
      <c r="M150" s="221" t="s">
        <v>1049</v>
      </c>
      <c r="N150" s="221"/>
      <c r="O150" s="222"/>
      <c r="P150" s="223" t="s">
        <v>1202</v>
      </c>
      <c r="Q150" s="225">
        <v>591</v>
      </c>
      <c r="R150" s="225">
        <v>1640</v>
      </c>
      <c r="S150" s="210">
        <f t="shared" si="11"/>
        <v>3615.58008</v>
      </c>
      <c r="T150" s="165">
        <f t="shared" si="8"/>
        <v>0.3603658536585366</v>
      </c>
      <c r="U150" s="209"/>
      <c r="V150" s="209" t="s">
        <v>1173</v>
      </c>
      <c r="W150" s="208"/>
      <c r="X150" s="209"/>
      <c r="Y150" s="209"/>
      <c r="Z150" s="209">
        <v>41.177</v>
      </c>
      <c r="AA150" s="175">
        <f t="shared" si="9"/>
        <v>7.77628</v>
      </c>
      <c r="AB150" s="281"/>
      <c r="AC150" s="313">
        <f t="shared" si="10"/>
        <v>1</v>
      </c>
    </row>
    <row r="151" spans="1:31" ht="15" customHeight="1">
      <c r="A151" s="17"/>
      <c r="B151" s="17"/>
      <c r="C151" s="17"/>
      <c r="D151" s="17"/>
      <c r="E151" s="17"/>
      <c r="F151" s="17"/>
      <c r="H151" s="181" t="s">
        <v>1108</v>
      </c>
      <c r="I151" s="182" t="s">
        <v>587</v>
      </c>
      <c r="J151" s="219" t="s">
        <v>1061</v>
      </c>
      <c r="K151" s="220">
        <v>2002</v>
      </c>
      <c r="L151" s="221" t="s">
        <v>1442</v>
      </c>
      <c r="M151" s="221" t="s">
        <v>260</v>
      </c>
      <c r="N151" s="221" t="s">
        <v>1438</v>
      </c>
      <c r="O151" s="222"/>
      <c r="P151" s="223" t="s">
        <v>1202</v>
      </c>
      <c r="Q151" s="306">
        <v>63</v>
      </c>
      <c r="R151" s="306">
        <v>830</v>
      </c>
      <c r="S151" s="210">
        <f t="shared" si="11"/>
        <v>1829.83626</v>
      </c>
      <c r="T151" s="165">
        <f t="shared" si="8"/>
        <v>0.07590361445783132</v>
      </c>
      <c r="U151" s="206" t="s">
        <v>1146</v>
      </c>
      <c r="V151" s="206"/>
      <c r="W151" s="214"/>
      <c r="X151" s="206"/>
      <c r="Y151" s="206"/>
      <c r="Z151" s="201"/>
      <c r="AA151" s="175">
        <f t="shared" si="9"/>
        <v>0</v>
      </c>
      <c r="AB151" s="283"/>
      <c r="AC151" s="313">
        <f t="shared" si="10"/>
        <v>1</v>
      </c>
      <c r="AD151" s="38"/>
      <c r="AE151" s="39"/>
    </row>
    <row r="152" spans="8:29" ht="15" customHeight="1">
      <c r="H152" s="181" t="s">
        <v>1108</v>
      </c>
      <c r="I152" s="182" t="s">
        <v>588</v>
      </c>
      <c r="J152" s="219" t="s">
        <v>1061</v>
      </c>
      <c r="K152" s="220">
        <v>2002</v>
      </c>
      <c r="L152" s="221" t="s">
        <v>1440</v>
      </c>
      <c r="M152" s="221" t="s">
        <v>260</v>
      </c>
      <c r="N152" s="221" t="s">
        <v>1438</v>
      </c>
      <c r="O152" s="222"/>
      <c r="P152" s="223" t="s">
        <v>1202</v>
      </c>
      <c r="Q152" s="306">
        <v>63</v>
      </c>
      <c r="R152" s="306">
        <v>800</v>
      </c>
      <c r="S152" s="210">
        <f t="shared" si="11"/>
        <v>1763.6976</v>
      </c>
      <c r="T152" s="165">
        <f t="shared" si="8"/>
        <v>0.07875</v>
      </c>
      <c r="U152" s="206" t="s">
        <v>1146</v>
      </c>
      <c r="V152" s="206"/>
      <c r="W152" s="214"/>
      <c r="X152" s="206"/>
      <c r="Y152" s="206"/>
      <c r="Z152" s="203"/>
      <c r="AA152" s="175">
        <f t="shared" si="9"/>
        <v>0</v>
      </c>
      <c r="AB152" s="282"/>
      <c r="AC152" s="313">
        <f t="shared" si="10"/>
        <v>1</v>
      </c>
    </row>
    <row r="153" spans="8:29" ht="15" customHeight="1">
      <c r="H153" s="181" t="s">
        <v>1108</v>
      </c>
      <c r="I153" s="182" t="s">
        <v>589</v>
      </c>
      <c r="J153" s="219" t="s">
        <v>1061</v>
      </c>
      <c r="K153" s="220">
        <v>1997</v>
      </c>
      <c r="L153" s="221" t="s">
        <v>1440</v>
      </c>
      <c r="M153" s="221" t="s">
        <v>260</v>
      </c>
      <c r="N153" s="221"/>
      <c r="O153" s="222"/>
      <c r="P153" s="223" t="s">
        <v>1202</v>
      </c>
      <c r="Q153" s="306">
        <v>63</v>
      </c>
      <c r="R153" s="306">
        <v>700</v>
      </c>
      <c r="S153" s="210">
        <f t="shared" si="11"/>
        <v>1543.2354</v>
      </c>
      <c r="T153" s="165">
        <f t="shared" si="8"/>
        <v>0.09</v>
      </c>
      <c r="U153" s="206" t="s">
        <v>1146</v>
      </c>
      <c r="V153" s="206"/>
      <c r="W153" s="214"/>
      <c r="X153" s="206"/>
      <c r="Y153" s="206"/>
      <c r="Z153" s="203"/>
      <c r="AA153" s="175">
        <f t="shared" si="9"/>
        <v>0</v>
      </c>
      <c r="AB153" s="282"/>
      <c r="AC153" s="313">
        <f t="shared" si="10"/>
        <v>1</v>
      </c>
    </row>
    <row r="154" spans="8:29" ht="15" customHeight="1">
      <c r="H154" s="181" t="s">
        <v>1108</v>
      </c>
      <c r="I154" s="182" t="s">
        <v>590</v>
      </c>
      <c r="J154" s="219" t="s">
        <v>1061</v>
      </c>
      <c r="K154" s="220">
        <v>1998</v>
      </c>
      <c r="L154" s="221" t="s">
        <v>1440</v>
      </c>
      <c r="M154" s="221" t="s">
        <v>259</v>
      </c>
      <c r="N154" s="221"/>
      <c r="O154" s="222"/>
      <c r="P154" s="223" t="s">
        <v>1202</v>
      </c>
      <c r="Q154" s="225">
        <v>34</v>
      </c>
      <c r="R154" s="225">
        <v>570</v>
      </c>
      <c r="S154" s="210">
        <f t="shared" si="11"/>
        <v>1256.63454</v>
      </c>
      <c r="T154" s="165">
        <f t="shared" si="8"/>
        <v>0.05964912280701754</v>
      </c>
      <c r="U154" s="209" t="s">
        <v>1146</v>
      </c>
      <c r="V154" s="209"/>
      <c r="W154" s="208"/>
      <c r="X154" s="209"/>
      <c r="Y154" s="209"/>
      <c r="Z154" s="209">
        <v>50.75</v>
      </c>
      <c r="AA154" s="175">
        <f t="shared" si="9"/>
        <v>4.33</v>
      </c>
      <c r="AB154" s="282"/>
      <c r="AC154" s="313">
        <f t="shared" si="10"/>
        <v>1</v>
      </c>
    </row>
    <row r="155" spans="8:29" ht="15" customHeight="1">
      <c r="H155" s="181" t="s">
        <v>1108</v>
      </c>
      <c r="I155" s="182" t="s">
        <v>591</v>
      </c>
      <c r="J155" s="219" t="s">
        <v>1061</v>
      </c>
      <c r="K155" s="220">
        <v>1997</v>
      </c>
      <c r="L155" s="221" t="s">
        <v>1440</v>
      </c>
      <c r="M155" s="221" t="s">
        <v>260</v>
      </c>
      <c r="N155" s="221" t="s">
        <v>1438</v>
      </c>
      <c r="O155" s="222"/>
      <c r="P155" s="223" t="s">
        <v>1202</v>
      </c>
      <c r="Q155" s="306">
        <v>63</v>
      </c>
      <c r="R155" s="306">
        <v>699.93</v>
      </c>
      <c r="S155" s="210">
        <f t="shared" si="11"/>
        <v>1543.0810764599998</v>
      </c>
      <c r="T155" s="165">
        <f t="shared" si="8"/>
        <v>0.09000900090009002</v>
      </c>
      <c r="U155" s="206" t="s">
        <v>1146</v>
      </c>
      <c r="V155" s="206"/>
      <c r="W155" s="214"/>
      <c r="X155" s="206"/>
      <c r="Y155" s="206"/>
      <c r="Z155" s="201"/>
      <c r="AA155" s="175">
        <f t="shared" si="9"/>
        <v>0</v>
      </c>
      <c r="AB155" s="281"/>
      <c r="AC155" s="313">
        <f t="shared" si="10"/>
        <v>1</v>
      </c>
    </row>
    <row r="156" spans="8:29" ht="15" customHeight="1">
      <c r="H156" s="181" t="s">
        <v>1108</v>
      </c>
      <c r="I156" s="182" t="s">
        <v>1446</v>
      </c>
      <c r="J156" s="219" t="s">
        <v>1061</v>
      </c>
      <c r="K156" s="220">
        <v>2002</v>
      </c>
      <c r="L156" s="221" t="s">
        <v>1440</v>
      </c>
      <c r="M156" s="221" t="s">
        <v>261</v>
      </c>
      <c r="N156" s="221" t="s">
        <v>1438</v>
      </c>
      <c r="O156" s="222"/>
      <c r="P156" s="223" t="s">
        <v>1202</v>
      </c>
      <c r="Q156" s="306">
        <v>63</v>
      </c>
      <c r="R156" s="306">
        <v>920</v>
      </c>
      <c r="S156" s="210">
        <f t="shared" si="11"/>
        <v>2028.25224</v>
      </c>
      <c r="T156" s="165">
        <f t="shared" si="8"/>
        <v>0.06847826086956521</v>
      </c>
      <c r="U156" s="206" t="s">
        <v>1146</v>
      </c>
      <c r="V156" s="206"/>
      <c r="W156" s="214"/>
      <c r="X156" s="206"/>
      <c r="Y156" s="206"/>
      <c r="Z156" s="203"/>
      <c r="AA156" s="175">
        <f t="shared" si="9"/>
        <v>0</v>
      </c>
      <c r="AB156" s="282"/>
      <c r="AC156" s="313">
        <f t="shared" si="10"/>
        <v>1</v>
      </c>
    </row>
    <row r="157" spans="8:29" ht="15" customHeight="1">
      <c r="H157" s="181" t="s">
        <v>1108</v>
      </c>
      <c r="I157" s="182" t="s">
        <v>1447</v>
      </c>
      <c r="J157" s="219" t="s">
        <v>1061</v>
      </c>
      <c r="K157" s="220">
        <v>1995</v>
      </c>
      <c r="L157" s="221" t="s">
        <v>1440</v>
      </c>
      <c r="M157" s="221" t="s">
        <v>260</v>
      </c>
      <c r="N157" s="221"/>
      <c r="O157" s="222"/>
      <c r="P157" s="223" t="s">
        <v>1202</v>
      </c>
      <c r="Q157" s="306">
        <v>54</v>
      </c>
      <c r="R157" s="306">
        <v>739.8</v>
      </c>
      <c r="S157" s="210">
        <f t="shared" si="11"/>
        <v>1630.9793556</v>
      </c>
      <c r="T157" s="165">
        <f t="shared" si="8"/>
        <v>0.07299270072992702</v>
      </c>
      <c r="U157" s="206" t="s">
        <v>1146</v>
      </c>
      <c r="V157" s="206"/>
      <c r="W157" s="214"/>
      <c r="X157" s="206"/>
      <c r="Y157" s="206"/>
      <c r="Z157" s="203"/>
      <c r="AA157" s="175">
        <f t="shared" si="9"/>
        <v>0</v>
      </c>
      <c r="AB157" s="282"/>
      <c r="AC157" s="313">
        <f t="shared" si="10"/>
        <v>1</v>
      </c>
    </row>
    <row r="158" spans="8:29" ht="15" customHeight="1">
      <c r="H158" s="181" t="s">
        <v>1108</v>
      </c>
      <c r="I158" s="182" t="s">
        <v>1448</v>
      </c>
      <c r="J158" s="219" t="s">
        <v>1061</v>
      </c>
      <c r="K158" s="220">
        <v>1997</v>
      </c>
      <c r="L158" s="221" t="s">
        <v>1440</v>
      </c>
      <c r="M158" s="221" t="s">
        <v>260</v>
      </c>
      <c r="N158" s="221" t="s">
        <v>1438</v>
      </c>
      <c r="O158" s="222"/>
      <c r="P158" s="223" t="s">
        <v>1202</v>
      </c>
      <c r="Q158" s="225">
        <v>60</v>
      </c>
      <c r="R158" s="225">
        <v>760</v>
      </c>
      <c r="S158" s="210">
        <f t="shared" si="11"/>
        <v>1675.5127200000002</v>
      </c>
      <c r="T158" s="165">
        <f t="shared" si="8"/>
        <v>0.07894736842105263</v>
      </c>
      <c r="U158" s="206" t="s">
        <v>1146</v>
      </c>
      <c r="V158" s="206"/>
      <c r="W158" s="214"/>
      <c r="X158" s="206"/>
      <c r="Y158" s="206"/>
      <c r="Z158" s="203"/>
      <c r="AA158" s="175">
        <f t="shared" si="9"/>
        <v>0</v>
      </c>
      <c r="AB158" s="282"/>
      <c r="AC158" s="313">
        <f t="shared" si="10"/>
        <v>1</v>
      </c>
    </row>
    <row r="159" spans="8:29" ht="15" customHeight="1">
      <c r="H159" s="181" t="s">
        <v>1108</v>
      </c>
      <c r="I159" s="182" t="s">
        <v>1449</v>
      </c>
      <c r="J159" s="219" t="s">
        <v>1061</v>
      </c>
      <c r="K159" s="220">
        <v>1997</v>
      </c>
      <c r="L159" s="221" t="s">
        <v>1440</v>
      </c>
      <c r="M159" s="221" t="s">
        <v>261</v>
      </c>
      <c r="N159" s="221" t="s">
        <v>1438</v>
      </c>
      <c r="O159" s="222"/>
      <c r="P159" s="223" t="s">
        <v>1202</v>
      </c>
      <c r="Q159" s="224">
        <v>63</v>
      </c>
      <c r="R159" s="224">
        <v>810</v>
      </c>
      <c r="S159" s="210">
        <f t="shared" si="11"/>
        <v>1785.7438200000001</v>
      </c>
      <c r="T159" s="165">
        <f t="shared" si="8"/>
        <v>0.07777777777777778</v>
      </c>
      <c r="U159" s="209" t="s">
        <v>1146</v>
      </c>
      <c r="V159" s="209"/>
      <c r="W159" s="208"/>
      <c r="X159" s="209"/>
      <c r="Y159" s="209"/>
      <c r="Z159" s="209">
        <v>47.022</v>
      </c>
      <c r="AA159" s="175">
        <f t="shared" si="9"/>
        <v>5.672080000000001</v>
      </c>
      <c r="AB159" s="282"/>
      <c r="AC159" s="313">
        <f t="shared" si="10"/>
        <v>1</v>
      </c>
    </row>
    <row r="160" spans="8:29" ht="15" customHeight="1">
      <c r="H160" s="181" t="s">
        <v>1108</v>
      </c>
      <c r="I160" s="182" t="s">
        <v>592</v>
      </c>
      <c r="J160" s="219" t="s">
        <v>1061</v>
      </c>
      <c r="K160" s="220">
        <v>2007</v>
      </c>
      <c r="L160" s="221" t="s">
        <v>1443</v>
      </c>
      <c r="M160" s="221" t="s">
        <v>260</v>
      </c>
      <c r="N160" s="221"/>
      <c r="O160" s="222"/>
      <c r="P160" s="223" t="s">
        <v>1202</v>
      </c>
      <c r="Q160" s="306">
        <v>64</v>
      </c>
      <c r="R160" s="306">
        <v>820</v>
      </c>
      <c r="S160" s="210">
        <f t="shared" si="11"/>
        <v>1807.79004</v>
      </c>
      <c r="T160" s="165">
        <f t="shared" si="8"/>
        <v>0.07804878048780488</v>
      </c>
      <c r="U160" s="206" t="s">
        <v>1146</v>
      </c>
      <c r="V160" s="206"/>
      <c r="W160" s="214"/>
      <c r="X160" s="206"/>
      <c r="Y160" s="206"/>
      <c r="Z160" s="203"/>
      <c r="AA160" s="175">
        <f t="shared" si="9"/>
        <v>0</v>
      </c>
      <c r="AB160" s="283"/>
      <c r="AC160" s="313">
        <f t="shared" si="10"/>
        <v>1</v>
      </c>
    </row>
    <row r="161" spans="8:29" ht="15" customHeight="1">
      <c r="H161" s="181" t="s">
        <v>1108</v>
      </c>
      <c r="I161" s="182" t="s">
        <v>1450</v>
      </c>
      <c r="J161" s="219" t="s">
        <v>1061</v>
      </c>
      <c r="K161" s="220">
        <v>1998</v>
      </c>
      <c r="L161" s="221" t="s">
        <v>1440</v>
      </c>
      <c r="M161" s="221" t="s">
        <v>260</v>
      </c>
      <c r="N161" s="221"/>
      <c r="O161" s="222"/>
      <c r="P161" s="223" t="s">
        <v>1202</v>
      </c>
      <c r="Q161" s="306">
        <v>59</v>
      </c>
      <c r="R161" s="306">
        <v>840</v>
      </c>
      <c r="S161" s="210">
        <f t="shared" si="11"/>
        <v>1851.88248</v>
      </c>
      <c r="T161" s="165">
        <f t="shared" si="8"/>
        <v>0.07023809523809524</v>
      </c>
      <c r="U161" s="206"/>
      <c r="V161" s="206"/>
      <c r="W161" s="214"/>
      <c r="X161" s="206"/>
      <c r="Y161" s="206"/>
      <c r="Z161" s="203"/>
      <c r="AA161" s="175">
        <f t="shared" si="9"/>
        <v>0</v>
      </c>
      <c r="AB161" s="282"/>
      <c r="AC161" s="313">
        <f t="shared" si="10"/>
        <v>1</v>
      </c>
    </row>
    <row r="162" spans="8:29" ht="15" customHeight="1">
      <c r="H162" s="181" t="s">
        <v>1108</v>
      </c>
      <c r="I162" s="182" t="s">
        <v>1451</v>
      </c>
      <c r="J162" s="219" t="s">
        <v>1061</v>
      </c>
      <c r="K162" s="220">
        <v>1998</v>
      </c>
      <c r="L162" s="221" t="s">
        <v>1440</v>
      </c>
      <c r="M162" s="221" t="s">
        <v>261</v>
      </c>
      <c r="N162" s="221"/>
      <c r="O162" s="222"/>
      <c r="P162" s="223" t="s">
        <v>1202</v>
      </c>
      <c r="Q162" s="306">
        <v>60</v>
      </c>
      <c r="R162" s="306">
        <v>890</v>
      </c>
      <c r="S162" s="210">
        <f t="shared" si="11"/>
        <v>1962.1135800000002</v>
      </c>
      <c r="T162" s="165">
        <f t="shared" si="8"/>
        <v>0.06741573033707865</v>
      </c>
      <c r="U162" s="206"/>
      <c r="V162" s="206"/>
      <c r="W162" s="214"/>
      <c r="X162" s="206"/>
      <c r="Y162" s="206"/>
      <c r="Z162" s="203"/>
      <c r="AA162" s="175">
        <f t="shared" si="9"/>
        <v>0</v>
      </c>
      <c r="AB162" s="282"/>
      <c r="AC162" s="313">
        <f t="shared" si="10"/>
        <v>1</v>
      </c>
    </row>
    <row r="163" spans="8:29" ht="15" customHeight="1">
      <c r="H163" s="181" t="s">
        <v>1108</v>
      </c>
      <c r="I163" s="182" t="s">
        <v>1452</v>
      </c>
      <c r="J163" s="219" t="s">
        <v>1061</v>
      </c>
      <c r="K163" s="220">
        <v>2000</v>
      </c>
      <c r="L163" s="221" t="s">
        <v>1440</v>
      </c>
      <c r="M163" s="221" t="s">
        <v>261</v>
      </c>
      <c r="N163" s="221"/>
      <c r="O163" s="222"/>
      <c r="P163" s="223" t="s">
        <v>1202</v>
      </c>
      <c r="Q163" s="306">
        <v>118</v>
      </c>
      <c r="R163" s="306">
        <v>840</v>
      </c>
      <c r="S163" s="210">
        <f t="shared" si="11"/>
        <v>1851.88248</v>
      </c>
      <c r="T163" s="165">
        <f t="shared" si="8"/>
        <v>0.14047619047619048</v>
      </c>
      <c r="U163" s="206"/>
      <c r="V163" s="206"/>
      <c r="W163" s="214"/>
      <c r="X163" s="206"/>
      <c r="Y163" s="206"/>
      <c r="Z163" s="203"/>
      <c r="AA163" s="175">
        <f t="shared" si="9"/>
        <v>0</v>
      </c>
      <c r="AB163" s="281"/>
      <c r="AC163" s="313">
        <f t="shared" si="10"/>
        <v>1</v>
      </c>
    </row>
    <row r="164" spans="8:29" ht="15" customHeight="1">
      <c r="H164" s="181" t="s">
        <v>1108</v>
      </c>
      <c r="I164" s="182" t="s">
        <v>1453</v>
      </c>
      <c r="J164" s="219" t="s">
        <v>1061</v>
      </c>
      <c r="K164" s="220">
        <v>1998</v>
      </c>
      <c r="L164" s="221" t="s">
        <v>1440</v>
      </c>
      <c r="M164" s="221" t="s">
        <v>260</v>
      </c>
      <c r="N164" s="221"/>
      <c r="O164" s="222"/>
      <c r="P164" s="223" t="s">
        <v>1202</v>
      </c>
      <c r="Q164" s="306">
        <v>59</v>
      </c>
      <c r="R164" s="306">
        <v>840.16</v>
      </c>
      <c r="S164" s="210">
        <f t="shared" si="11"/>
        <v>1852.23521952</v>
      </c>
      <c r="T164" s="165">
        <f t="shared" si="8"/>
        <v>0.0702247191011236</v>
      </c>
      <c r="U164" s="206"/>
      <c r="V164" s="206"/>
      <c r="W164" s="214"/>
      <c r="X164" s="206"/>
      <c r="Y164" s="206"/>
      <c r="Z164" s="201"/>
      <c r="AA164" s="175">
        <f t="shared" si="9"/>
        <v>0</v>
      </c>
      <c r="AB164" s="283"/>
      <c r="AC164" s="313">
        <f t="shared" si="10"/>
        <v>1</v>
      </c>
    </row>
    <row r="165" spans="8:29" ht="15" customHeight="1">
      <c r="H165" s="181" t="s">
        <v>1108</v>
      </c>
      <c r="I165" s="182" t="s">
        <v>1454</v>
      </c>
      <c r="J165" s="219" t="s">
        <v>1061</v>
      </c>
      <c r="K165" s="220">
        <v>1998</v>
      </c>
      <c r="L165" s="221" t="s">
        <v>1440</v>
      </c>
      <c r="M165" s="221" t="s">
        <v>261</v>
      </c>
      <c r="N165" s="221"/>
      <c r="O165" s="222"/>
      <c r="P165" s="223" t="s">
        <v>1202</v>
      </c>
      <c r="Q165" s="306">
        <v>59</v>
      </c>
      <c r="R165" s="306">
        <v>890</v>
      </c>
      <c r="S165" s="210">
        <f aca="true" t="shared" si="12" ref="S165:S196">IF(R165&gt;0,R165*2.204622,"")</f>
        <v>1962.1135800000002</v>
      </c>
      <c r="T165" s="165">
        <f t="shared" si="8"/>
        <v>0.06629213483146068</v>
      </c>
      <c r="U165" s="206"/>
      <c r="V165" s="206"/>
      <c r="W165" s="214"/>
      <c r="X165" s="206"/>
      <c r="Y165" s="206"/>
      <c r="Z165" s="203"/>
      <c r="AA165" s="175">
        <f t="shared" si="9"/>
        <v>0</v>
      </c>
      <c r="AB165" s="285"/>
      <c r="AC165" s="313">
        <f t="shared" si="10"/>
        <v>1</v>
      </c>
    </row>
    <row r="166" spans="8:29" ht="15" customHeight="1">
      <c r="H166" s="181" t="s">
        <v>1108</v>
      </c>
      <c r="I166" s="182" t="s">
        <v>1455</v>
      </c>
      <c r="J166" s="219" t="s">
        <v>1061</v>
      </c>
      <c r="K166" s="220">
        <v>2000</v>
      </c>
      <c r="L166" s="221" t="s">
        <v>1440</v>
      </c>
      <c r="M166" s="221" t="s">
        <v>261</v>
      </c>
      <c r="N166" s="221" t="s">
        <v>1438</v>
      </c>
      <c r="O166" s="222"/>
      <c r="P166" s="223" t="s">
        <v>1202</v>
      </c>
      <c r="Q166" s="306">
        <v>118</v>
      </c>
      <c r="R166" s="306">
        <v>840.16</v>
      </c>
      <c r="S166" s="210">
        <f t="shared" si="12"/>
        <v>1852.23521952</v>
      </c>
      <c r="T166" s="165">
        <f t="shared" si="8"/>
        <v>0.1404494382022472</v>
      </c>
      <c r="U166" s="206"/>
      <c r="V166" s="206"/>
      <c r="W166" s="214"/>
      <c r="X166" s="206"/>
      <c r="Y166" s="206"/>
      <c r="Z166" s="203"/>
      <c r="AA166" s="175">
        <f t="shared" si="9"/>
        <v>0</v>
      </c>
      <c r="AB166" s="281"/>
      <c r="AC166" s="313">
        <f t="shared" si="10"/>
        <v>1</v>
      </c>
    </row>
    <row r="167" spans="8:29" ht="15" customHeight="1">
      <c r="H167" s="181" t="s">
        <v>1095</v>
      </c>
      <c r="I167" s="182" t="s">
        <v>593</v>
      </c>
      <c r="J167" s="219" t="s">
        <v>1062</v>
      </c>
      <c r="K167" s="220">
        <v>2004</v>
      </c>
      <c r="L167" s="221" t="s">
        <v>1440</v>
      </c>
      <c r="M167" s="221" t="s">
        <v>262</v>
      </c>
      <c r="N167" s="221"/>
      <c r="O167" s="222"/>
      <c r="P167" s="223" t="s">
        <v>1202</v>
      </c>
      <c r="Q167" s="225">
        <v>201</v>
      </c>
      <c r="R167" s="225">
        <v>1288</v>
      </c>
      <c r="S167" s="210">
        <f t="shared" si="12"/>
        <v>2839.553136</v>
      </c>
      <c r="T167" s="165">
        <f t="shared" si="8"/>
        <v>0.15605590062111802</v>
      </c>
      <c r="U167" s="209"/>
      <c r="V167" s="209"/>
      <c r="W167" s="208"/>
      <c r="X167" s="209"/>
      <c r="Y167" s="209"/>
      <c r="Z167" s="209">
        <v>42.514</v>
      </c>
      <c r="AA167" s="175">
        <f t="shared" si="9"/>
        <v>7.29496</v>
      </c>
      <c r="AB167" s="281"/>
      <c r="AC167" s="313">
        <f t="shared" si="10"/>
        <v>1</v>
      </c>
    </row>
    <row r="168" spans="8:29" ht="15" customHeight="1">
      <c r="H168" s="181" t="s">
        <v>1096</v>
      </c>
      <c r="I168" s="182" t="s">
        <v>594</v>
      </c>
      <c r="J168" s="219" t="s">
        <v>1062</v>
      </c>
      <c r="K168" s="220">
        <v>1970</v>
      </c>
      <c r="L168" s="221" t="s">
        <v>1443</v>
      </c>
      <c r="M168" s="221" t="s">
        <v>259</v>
      </c>
      <c r="N168" s="221"/>
      <c r="O168" s="222"/>
      <c r="P168" s="223" t="s">
        <v>1202</v>
      </c>
      <c r="Q168" s="306">
        <v>425</v>
      </c>
      <c r="R168" s="306">
        <v>1724</v>
      </c>
      <c r="S168" s="210">
        <f t="shared" si="12"/>
        <v>3800.768328</v>
      </c>
      <c r="T168" s="165">
        <f t="shared" si="8"/>
        <v>0.24651972157772623</v>
      </c>
      <c r="U168" s="206"/>
      <c r="V168" s="206"/>
      <c r="W168" s="214"/>
      <c r="X168" s="206"/>
      <c r="Y168" s="206"/>
      <c r="Z168" s="201"/>
      <c r="AA168" s="175">
        <f t="shared" si="9"/>
        <v>0</v>
      </c>
      <c r="AB168" s="282"/>
      <c r="AC168" s="313">
        <f t="shared" si="10"/>
        <v>1</v>
      </c>
    </row>
    <row r="169" spans="8:29" ht="15" customHeight="1">
      <c r="H169" s="181" t="s">
        <v>1096</v>
      </c>
      <c r="I169" s="182" t="s">
        <v>595</v>
      </c>
      <c r="J169" s="219" t="s">
        <v>1062</v>
      </c>
      <c r="K169" s="220">
        <v>1970</v>
      </c>
      <c r="L169" s="221" t="s">
        <v>1443</v>
      </c>
      <c r="M169" s="221" t="s">
        <v>259</v>
      </c>
      <c r="N169" s="221"/>
      <c r="O169" s="222"/>
      <c r="P169" s="223" t="s">
        <v>1202</v>
      </c>
      <c r="Q169" s="224">
        <v>472</v>
      </c>
      <c r="R169" s="224">
        <v>1260</v>
      </c>
      <c r="S169" s="164">
        <f t="shared" si="12"/>
        <v>2777.8237200000003</v>
      </c>
      <c r="T169" s="165">
        <f t="shared" si="8"/>
        <v>0.3746031746031746</v>
      </c>
      <c r="U169" s="226"/>
      <c r="V169" s="226"/>
      <c r="W169" s="227"/>
      <c r="X169" s="226"/>
      <c r="Y169" s="226"/>
      <c r="Z169" s="226"/>
      <c r="AA169" s="175">
        <f t="shared" si="9"/>
        <v>0</v>
      </c>
      <c r="AB169" s="281"/>
      <c r="AC169" s="313">
        <f t="shared" si="10"/>
        <v>1</v>
      </c>
    </row>
    <row r="170" spans="8:29" ht="15" customHeight="1">
      <c r="H170" s="181" t="s">
        <v>1096</v>
      </c>
      <c r="I170" s="182" t="s">
        <v>596</v>
      </c>
      <c r="J170" s="219" t="s">
        <v>1062</v>
      </c>
      <c r="K170" s="220">
        <v>2008</v>
      </c>
      <c r="L170" s="221" t="s">
        <v>1443</v>
      </c>
      <c r="M170" s="221" t="s">
        <v>259</v>
      </c>
      <c r="N170" s="221"/>
      <c r="O170" s="222"/>
      <c r="P170" s="223" t="s">
        <v>1202</v>
      </c>
      <c r="Q170" s="225">
        <v>437</v>
      </c>
      <c r="R170" s="225">
        <v>1878</v>
      </c>
      <c r="S170" s="210">
        <f t="shared" si="12"/>
        <v>4140.280116</v>
      </c>
      <c r="T170" s="165">
        <f t="shared" si="8"/>
        <v>0.2326943556975506</v>
      </c>
      <c r="U170" s="209"/>
      <c r="V170" s="209"/>
      <c r="W170" s="208"/>
      <c r="X170" s="209"/>
      <c r="Y170" s="209"/>
      <c r="Z170" s="209">
        <v>41.473</v>
      </c>
      <c r="AA170" s="175">
        <f t="shared" si="9"/>
        <v>7.66972</v>
      </c>
      <c r="AB170" s="287">
        <v>13.3</v>
      </c>
      <c r="AC170" s="313">
        <f t="shared" si="10"/>
        <v>1</v>
      </c>
    </row>
    <row r="171" spans="8:29" ht="15" customHeight="1">
      <c r="H171" s="181" t="s">
        <v>1096</v>
      </c>
      <c r="I171" s="182" t="s">
        <v>597</v>
      </c>
      <c r="J171" s="219" t="s">
        <v>1062</v>
      </c>
      <c r="K171" s="220">
        <v>1970</v>
      </c>
      <c r="L171" s="221" t="s">
        <v>1440</v>
      </c>
      <c r="M171" s="221" t="s">
        <v>259</v>
      </c>
      <c r="N171" s="221"/>
      <c r="O171" s="222"/>
      <c r="P171" s="223" t="s">
        <v>1202</v>
      </c>
      <c r="Q171" s="224">
        <v>382</v>
      </c>
      <c r="R171" s="224">
        <v>1650</v>
      </c>
      <c r="S171" s="210">
        <f t="shared" si="12"/>
        <v>3637.6263000000004</v>
      </c>
      <c r="T171" s="165">
        <f t="shared" si="8"/>
        <v>0.2315151515151515</v>
      </c>
      <c r="U171" s="209"/>
      <c r="V171" s="209"/>
      <c r="W171" s="208"/>
      <c r="X171" s="209"/>
      <c r="Y171" s="209"/>
      <c r="Z171" s="209">
        <v>42.931</v>
      </c>
      <c r="AA171" s="175">
        <f t="shared" si="9"/>
        <v>7.144840000000001</v>
      </c>
      <c r="AB171" s="282"/>
      <c r="AC171" s="313">
        <f t="shared" si="10"/>
        <v>1</v>
      </c>
    </row>
    <row r="172" spans="8:29" ht="15" customHeight="1">
      <c r="H172" s="181" t="s">
        <v>1096</v>
      </c>
      <c r="I172" s="182" t="s">
        <v>598</v>
      </c>
      <c r="J172" s="219" t="s">
        <v>1062</v>
      </c>
      <c r="K172" s="220">
        <v>1971</v>
      </c>
      <c r="L172" s="221" t="s">
        <v>1440</v>
      </c>
      <c r="M172" s="221" t="s">
        <v>259</v>
      </c>
      <c r="N172" s="221"/>
      <c r="O172" s="222"/>
      <c r="P172" s="223" t="s">
        <v>1202</v>
      </c>
      <c r="Q172" s="306">
        <v>419</v>
      </c>
      <c r="R172" s="306">
        <v>1841</v>
      </c>
      <c r="S172" s="210">
        <f t="shared" si="12"/>
        <v>4058.7091020000003</v>
      </c>
      <c r="T172" s="165">
        <f t="shared" si="8"/>
        <v>0.2275936990765888</v>
      </c>
      <c r="U172" s="206"/>
      <c r="V172" s="206"/>
      <c r="W172" s="214"/>
      <c r="X172" s="206"/>
      <c r="Y172" s="206"/>
      <c r="Z172" s="203">
        <v>42.778</v>
      </c>
      <c r="AA172" s="175">
        <f t="shared" si="9"/>
        <v>7.1999200000000005</v>
      </c>
      <c r="AB172" s="281"/>
      <c r="AC172" s="313">
        <f t="shared" si="10"/>
        <v>1</v>
      </c>
    </row>
    <row r="173" spans="8:29" ht="15" customHeight="1">
      <c r="H173" s="181" t="s">
        <v>1096</v>
      </c>
      <c r="I173" s="182" t="s">
        <v>0</v>
      </c>
      <c r="J173" s="219" t="s">
        <v>1062</v>
      </c>
      <c r="K173" s="220">
        <v>2004</v>
      </c>
      <c r="L173" s="221" t="s">
        <v>1440</v>
      </c>
      <c r="M173" s="221" t="s">
        <v>261</v>
      </c>
      <c r="N173" s="221"/>
      <c r="O173" s="222"/>
      <c r="P173" s="223" t="s">
        <v>1202</v>
      </c>
      <c r="Q173" s="224">
        <v>347</v>
      </c>
      <c r="R173" s="224">
        <v>2390</v>
      </c>
      <c r="S173" s="210">
        <f t="shared" si="12"/>
        <v>5269.04658</v>
      </c>
      <c r="T173" s="165">
        <f t="shared" si="8"/>
        <v>0.14518828451882845</v>
      </c>
      <c r="U173" s="209" t="s">
        <v>1143</v>
      </c>
      <c r="V173" s="209"/>
      <c r="W173" s="208"/>
      <c r="X173" s="209"/>
      <c r="Y173" s="209"/>
      <c r="Z173" s="209">
        <v>42.28</v>
      </c>
      <c r="AA173" s="175">
        <f t="shared" si="9"/>
        <v>7.379199999999999</v>
      </c>
      <c r="AB173" s="282"/>
      <c r="AC173" s="313">
        <f t="shared" si="10"/>
        <v>1</v>
      </c>
    </row>
    <row r="174" spans="8:31" ht="15" customHeight="1">
      <c r="H174" s="181" t="s">
        <v>1096</v>
      </c>
      <c r="I174" s="182" t="s">
        <v>599</v>
      </c>
      <c r="J174" s="219" t="s">
        <v>1062</v>
      </c>
      <c r="K174" s="220">
        <v>2003</v>
      </c>
      <c r="L174" s="221" t="s">
        <v>1440</v>
      </c>
      <c r="M174" s="221" t="s">
        <v>260</v>
      </c>
      <c r="N174" s="221" t="s">
        <v>1438</v>
      </c>
      <c r="O174" s="222"/>
      <c r="P174" s="223" t="s">
        <v>1202</v>
      </c>
      <c r="Q174" s="306">
        <v>212</v>
      </c>
      <c r="R174" s="306">
        <v>1350</v>
      </c>
      <c r="S174" s="210">
        <f t="shared" si="12"/>
        <v>2976.2397</v>
      </c>
      <c r="T174" s="165">
        <f t="shared" si="8"/>
        <v>0.15703703703703703</v>
      </c>
      <c r="U174" s="206"/>
      <c r="V174" s="206"/>
      <c r="W174" s="214"/>
      <c r="X174" s="206"/>
      <c r="Y174" s="206"/>
      <c r="Z174" s="201"/>
      <c r="AA174" s="175">
        <f t="shared" si="9"/>
        <v>0</v>
      </c>
      <c r="AB174" s="282"/>
      <c r="AC174" s="313">
        <f t="shared" si="10"/>
        <v>1</v>
      </c>
      <c r="AD174" s="38"/>
      <c r="AE174" s="39"/>
    </row>
    <row r="175" spans="8:31" ht="15" customHeight="1">
      <c r="H175" s="181" t="s">
        <v>1096</v>
      </c>
      <c r="I175" s="182" t="s">
        <v>600</v>
      </c>
      <c r="J175" s="219" t="s">
        <v>1062</v>
      </c>
      <c r="K175" s="220">
        <v>2002</v>
      </c>
      <c r="L175" s="221" t="s">
        <v>1443</v>
      </c>
      <c r="M175" s="221" t="s">
        <v>259</v>
      </c>
      <c r="N175" s="221"/>
      <c r="O175" s="222"/>
      <c r="P175" s="223" t="s">
        <v>1202</v>
      </c>
      <c r="Q175" s="306">
        <v>449</v>
      </c>
      <c r="R175" s="306">
        <v>1569</v>
      </c>
      <c r="S175" s="210">
        <f t="shared" si="12"/>
        <v>3459.051918</v>
      </c>
      <c r="T175" s="165">
        <f t="shared" si="8"/>
        <v>0.28616953473550033</v>
      </c>
      <c r="U175" s="206"/>
      <c r="V175" s="206"/>
      <c r="W175" s="214"/>
      <c r="X175" s="206"/>
      <c r="Y175" s="206"/>
      <c r="Z175" s="203"/>
      <c r="AA175" s="175">
        <f t="shared" si="9"/>
        <v>0</v>
      </c>
      <c r="AB175" s="282"/>
      <c r="AC175" s="313">
        <f t="shared" si="10"/>
        <v>1</v>
      </c>
      <c r="AD175" s="38"/>
      <c r="AE175" s="39"/>
    </row>
    <row r="176" spans="8:31" ht="15" customHeight="1">
      <c r="H176" s="181" t="s">
        <v>1096</v>
      </c>
      <c r="I176" s="182" t="s">
        <v>601</v>
      </c>
      <c r="J176" s="219" t="s">
        <v>1062</v>
      </c>
      <c r="K176" s="220">
        <v>1999</v>
      </c>
      <c r="L176" s="221" t="s">
        <v>1440</v>
      </c>
      <c r="M176" s="221" t="s">
        <v>259</v>
      </c>
      <c r="N176" s="221"/>
      <c r="O176" s="222"/>
      <c r="P176" s="223" t="s">
        <v>1202</v>
      </c>
      <c r="Q176" s="225">
        <v>444</v>
      </c>
      <c r="R176" s="225">
        <v>1569</v>
      </c>
      <c r="S176" s="210">
        <f t="shared" si="12"/>
        <v>3459.051918</v>
      </c>
      <c r="T176" s="165">
        <f t="shared" si="8"/>
        <v>0.2829827915869981</v>
      </c>
      <c r="U176" s="209"/>
      <c r="V176" s="209"/>
      <c r="W176" s="208"/>
      <c r="X176" s="209"/>
      <c r="Y176" s="209"/>
      <c r="Z176" s="209">
        <v>41.127</v>
      </c>
      <c r="AA176" s="175">
        <f t="shared" si="9"/>
        <v>7.794279999999999</v>
      </c>
      <c r="AB176" s="286"/>
      <c r="AC176" s="313">
        <f t="shared" si="10"/>
        <v>1</v>
      </c>
      <c r="AD176" s="33"/>
      <c r="AE176" s="36"/>
    </row>
    <row r="177" spans="8:31" ht="15" customHeight="1">
      <c r="H177" s="181" t="s">
        <v>1096</v>
      </c>
      <c r="I177" s="182" t="s">
        <v>602</v>
      </c>
      <c r="J177" s="219" t="s">
        <v>1062</v>
      </c>
      <c r="K177" s="220">
        <v>2000</v>
      </c>
      <c r="L177" s="221" t="s">
        <v>1440</v>
      </c>
      <c r="M177" s="221" t="s">
        <v>259</v>
      </c>
      <c r="N177" s="221"/>
      <c r="O177" s="222"/>
      <c r="P177" s="223" t="s">
        <v>1202</v>
      </c>
      <c r="Q177" s="306">
        <v>498</v>
      </c>
      <c r="R177" s="306">
        <v>1475</v>
      </c>
      <c r="S177" s="210">
        <f t="shared" si="12"/>
        <v>3251.81745</v>
      </c>
      <c r="T177" s="165">
        <f t="shared" si="8"/>
        <v>0.3376271186440678</v>
      </c>
      <c r="U177" s="206"/>
      <c r="V177" s="206"/>
      <c r="W177" s="214"/>
      <c r="X177" s="206"/>
      <c r="Y177" s="206"/>
      <c r="Z177" s="203"/>
      <c r="AA177" s="175">
        <f t="shared" si="9"/>
        <v>0</v>
      </c>
      <c r="AB177" s="285"/>
      <c r="AC177" s="313">
        <f t="shared" si="10"/>
        <v>1</v>
      </c>
      <c r="AD177" s="33"/>
      <c r="AE177" s="36"/>
    </row>
    <row r="178" spans="8:31" ht="15" customHeight="1">
      <c r="H178" s="181" t="s">
        <v>1096</v>
      </c>
      <c r="I178" s="182" t="s">
        <v>603</v>
      </c>
      <c r="J178" s="219" t="s">
        <v>1062</v>
      </c>
      <c r="K178" s="220">
        <v>2000</v>
      </c>
      <c r="L178" s="221" t="s">
        <v>1440</v>
      </c>
      <c r="M178" s="221" t="s">
        <v>259</v>
      </c>
      <c r="N178" s="221"/>
      <c r="O178" s="222"/>
      <c r="P178" s="223" t="s">
        <v>1202</v>
      </c>
      <c r="Q178" s="306">
        <v>541</v>
      </c>
      <c r="R178" s="306">
        <v>1150</v>
      </c>
      <c r="S178" s="210">
        <f t="shared" si="12"/>
        <v>2535.3153</v>
      </c>
      <c r="T178" s="165">
        <f t="shared" si="8"/>
        <v>0.47043478260869565</v>
      </c>
      <c r="U178" s="206"/>
      <c r="V178" s="206"/>
      <c r="W178" s="214"/>
      <c r="X178" s="206"/>
      <c r="Y178" s="206"/>
      <c r="Z178" s="203"/>
      <c r="AA178" s="175">
        <f t="shared" si="9"/>
        <v>0</v>
      </c>
      <c r="AB178" s="283"/>
      <c r="AC178" s="313">
        <f t="shared" si="10"/>
        <v>1</v>
      </c>
      <c r="AD178" s="33"/>
      <c r="AE178" s="36"/>
    </row>
    <row r="179" spans="8:29" ht="15" customHeight="1">
      <c r="H179" s="181" t="s">
        <v>1096</v>
      </c>
      <c r="I179" s="182" t="s">
        <v>604</v>
      </c>
      <c r="J179" s="219" t="s">
        <v>1062</v>
      </c>
      <c r="K179" s="220">
        <v>2000</v>
      </c>
      <c r="L179" s="221" t="s">
        <v>1440</v>
      </c>
      <c r="M179" s="221" t="s">
        <v>259</v>
      </c>
      <c r="N179" s="221"/>
      <c r="O179" s="222"/>
      <c r="P179" s="223" t="s">
        <v>1202</v>
      </c>
      <c r="Q179" s="306">
        <v>588</v>
      </c>
      <c r="R179" s="306">
        <v>1150</v>
      </c>
      <c r="S179" s="210">
        <f t="shared" si="12"/>
        <v>2535.3153</v>
      </c>
      <c r="T179" s="165">
        <f t="shared" si="8"/>
        <v>0.5113043478260869</v>
      </c>
      <c r="U179" s="206"/>
      <c r="V179" s="206"/>
      <c r="W179" s="214"/>
      <c r="X179" s="206"/>
      <c r="Y179" s="206"/>
      <c r="Z179" s="203"/>
      <c r="AA179" s="175">
        <f t="shared" si="9"/>
        <v>0</v>
      </c>
      <c r="AB179" s="281"/>
      <c r="AC179" s="313">
        <f t="shared" si="10"/>
        <v>1</v>
      </c>
    </row>
    <row r="180" spans="8:29" ht="15" customHeight="1">
      <c r="H180" s="181" t="s">
        <v>1096</v>
      </c>
      <c r="I180" s="182" t="s">
        <v>605</v>
      </c>
      <c r="J180" s="219" t="s">
        <v>1062</v>
      </c>
      <c r="K180" s="220">
        <v>2003</v>
      </c>
      <c r="L180" s="221" t="s">
        <v>1440</v>
      </c>
      <c r="M180" s="221" t="s">
        <v>259</v>
      </c>
      <c r="N180" s="221"/>
      <c r="O180" s="222"/>
      <c r="P180" s="223" t="s">
        <v>1202</v>
      </c>
      <c r="Q180" s="306">
        <v>499</v>
      </c>
      <c r="R180" s="306">
        <v>1533</v>
      </c>
      <c r="S180" s="210">
        <f t="shared" si="12"/>
        <v>3379.685526</v>
      </c>
      <c r="T180" s="165">
        <f t="shared" si="8"/>
        <v>0.32550554468362686</v>
      </c>
      <c r="U180" s="206"/>
      <c r="V180" s="206"/>
      <c r="W180" s="208"/>
      <c r="X180" s="206"/>
      <c r="Y180" s="209"/>
      <c r="Z180" s="206"/>
      <c r="AA180" s="175">
        <f t="shared" si="9"/>
        <v>0</v>
      </c>
      <c r="AB180" s="281"/>
      <c r="AC180" s="313">
        <f t="shared" si="10"/>
        <v>1</v>
      </c>
    </row>
    <row r="181" spans="8:29" ht="15" customHeight="1">
      <c r="H181" s="181" t="s">
        <v>1096</v>
      </c>
      <c r="I181" s="182" t="s">
        <v>606</v>
      </c>
      <c r="J181" s="219" t="s">
        <v>1062</v>
      </c>
      <c r="K181" s="220">
        <v>2008</v>
      </c>
      <c r="L181" s="221" t="s">
        <v>1443</v>
      </c>
      <c r="M181" s="221" t="s">
        <v>259</v>
      </c>
      <c r="N181" s="221"/>
      <c r="O181" s="222"/>
      <c r="P181" s="223" t="s">
        <v>1202</v>
      </c>
      <c r="Q181" s="224">
        <v>618</v>
      </c>
      <c r="R181" s="224">
        <v>1552</v>
      </c>
      <c r="S181" s="164">
        <f t="shared" si="12"/>
        <v>3421.573344</v>
      </c>
      <c r="T181" s="165">
        <f t="shared" si="8"/>
        <v>0.39819587628865977</v>
      </c>
      <c r="U181" s="226"/>
      <c r="V181" s="226"/>
      <c r="W181" s="227"/>
      <c r="X181" s="226"/>
      <c r="Y181" s="226"/>
      <c r="Z181" s="226">
        <v>39.893</v>
      </c>
      <c r="AA181" s="175">
        <f t="shared" si="9"/>
        <v>8.23852</v>
      </c>
      <c r="AB181" s="285">
        <v>11.77</v>
      </c>
      <c r="AC181" s="313">
        <f t="shared" si="10"/>
        <v>1</v>
      </c>
    </row>
    <row r="182" spans="8:29" ht="15" customHeight="1">
      <c r="H182" s="181" t="s">
        <v>1096</v>
      </c>
      <c r="I182" s="182" t="s">
        <v>607</v>
      </c>
      <c r="J182" s="219" t="s">
        <v>1062</v>
      </c>
      <c r="K182" s="220">
        <v>2006</v>
      </c>
      <c r="L182" s="221" t="s">
        <v>1443</v>
      </c>
      <c r="M182" s="221" t="s">
        <v>259</v>
      </c>
      <c r="N182" s="221"/>
      <c r="O182" s="222"/>
      <c r="P182" s="223" t="s">
        <v>1202</v>
      </c>
      <c r="Q182" s="306">
        <v>509</v>
      </c>
      <c r="R182" s="306">
        <v>1565</v>
      </c>
      <c r="S182" s="210">
        <f t="shared" si="12"/>
        <v>3450.23343</v>
      </c>
      <c r="T182" s="165">
        <f t="shared" si="8"/>
        <v>0.32523961661341855</v>
      </c>
      <c r="U182" s="206"/>
      <c r="V182" s="206"/>
      <c r="W182" s="214"/>
      <c r="X182" s="206"/>
      <c r="Y182" s="206"/>
      <c r="Z182" s="201"/>
      <c r="AA182" s="175">
        <f t="shared" si="9"/>
        <v>0</v>
      </c>
      <c r="AB182" s="281"/>
      <c r="AC182" s="313">
        <f t="shared" si="10"/>
        <v>1</v>
      </c>
    </row>
    <row r="183" spans="8:29" ht="15" customHeight="1">
      <c r="H183" s="181" t="s">
        <v>264</v>
      </c>
      <c r="I183" s="182" t="s">
        <v>1</v>
      </c>
      <c r="J183" s="219" t="s">
        <v>1061</v>
      </c>
      <c r="K183" s="220">
        <v>1978</v>
      </c>
      <c r="L183" s="221" t="s">
        <v>1440</v>
      </c>
      <c r="M183" s="221" t="s">
        <v>1049</v>
      </c>
      <c r="N183" s="221"/>
      <c r="O183" s="222"/>
      <c r="P183" s="223" t="s">
        <v>1202</v>
      </c>
      <c r="Q183" s="225">
        <v>167</v>
      </c>
      <c r="R183" s="225">
        <v>920</v>
      </c>
      <c r="S183" s="210">
        <f t="shared" si="12"/>
        <v>2028.25224</v>
      </c>
      <c r="T183" s="165">
        <f t="shared" si="8"/>
        <v>0.1815217391304348</v>
      </c>
      <c r="U183" s="209"/>
      <c r="V183" s="209"/>
      <c r="W183" s="208"/>
      <c r="X183" s="209"/>
      <c r="Y183" s="209"/>
      <c r="Z183" s="209">
        <v>43.441</v>
      </c>
      <c r="AA183" s="175">
        <f t="shared" si="9"/>
        <v>6.961239999999999</v>
      </c>
      <c r="AB183" s="285"/>
      <c r="AC183" s="313">
        <f t="shared" si="10"/>
        <v>1</v>
      </c>
    </row>
    <row r="184" spans="8:29" ht="15" customHeight="1">
      <c r="H184" s="181" t="s">
        <v>265</v>
      </c>
      <c r="I184" s="182" t="s">
        <v>608</v>
      </c>
      <c r="J184" s="219" t="s">
        <v>1062</v>
      </c>
      <c r="K184" s="220">
        <v>1997</v>
      </c>
      <c r="L184" s="221" t="s">
        <v>1440</v>
      </c>
      <c r="M184" s="221" t="s">
        <v>260</v>
      </c>
      <c r="N184" s="221"/>
      <c r="O184" s="222"/>
      <c r="P184" s="223" t="s">
        <v>1202</v>
      </c>
      <c r="Q184" s="224">
        <v>137</v>
      </c>
      <c r="R184" s="224">
        <v>1252</v>
      </c>
      <c r="S184" s="210">
        <f t="shared" si="12"/>
        <v>2760.186744</v>
      </c>
      <c r="T184" s="165">
        <f t="shared" si="8"/>
        <v>0.10942492012779553</v>
      </c>
      <c r="U184" s="209"/>
      <c r="V184" s="209"/>
      <c r="W184" s="208"/>
      <c r="X184" s="209"/>
      <c r="Y184" s="209"/>
      <c r="Z184" s="209">
        <v>45.634</v>
      </c>
      <c r="AA184" s="175">
        <f t="shared" si="9"/>
        <v>6.17176</v>
      </c>
      <c r="AB184" s="283"/>
      <c r="AC184" s="313">
        <f t="shared" si="10"/>
        <v>1</v>
      </c>
    </row>
    <row r="185" spans="8:29" ht="15" customHeight="1">
      <c r="H185" s="181" t="s">
        <v>266</v>
      </c>
      <c r="I185" s="182" t="s">
        <v>620</v>
      </c>
      <c r="J185" s="219" t="s">
        <v>1063</v>
      </c>
      <c r="K185" s="220">
        <v>1967</v>
      </c>
      <c r="L185" s="221" t="s">
        <v>1443</v>
      </c>
      <c r="M185" s="221" t="s">
        <v>1049</v>
      </c>
      <c r="N185" s="221"/>
      <c r="O185" s="222"/>
      <c r="P185" s="223" t="s">
        <v>1202</v>
      </c>
      <c r="Q185" s="224">
        <v>470</v>
      </c>
      <c r="R185" s="224">
        <v>792</v>
      </c>
      <c r="S185" s="164">
        <f t="shared" si="12"/>
        <v>1746.060624</v>
      </c>
      <c r="T185" s="165">
        <f t="shared" si="8"/>
        <v>0.5934343434343434</v>
      </c>
      <c r="U185" s="226"/>
      <c r="V185" s="226" t="s">
        <v>1173</v>
      </c>
      <c r="W185" s="227"/>
      <c r="X185" s="226"/>
      <c r="Y185" s="226"/>
      <c r="Z185" s="226">
        <v>39.883</v>
      </c>
      <c r="AA185" s="175">
        <f t="shared" si="9"/>
        <v>8.24212</v>
      </c>
      <c r="AB185" s="285"/>
      <c r="AC185" s="313">
        <f t="shared" si="10"/>
        <v>1</v>
      </c>
    </row>
    <row r="186" spans="8:29" ht="15" customHeight="1">
      <c r="H186" s="181" t="s">
        <v>266</v>
      </c>
      <c r="I186" s="182" t="s">
        <v>609</v>
      </c>
      <c r="J186" s="219" t="s">
        <v>1063</v>
      </c>
      <c r="K186" s="220">
        <v>2007</v>
      </c>
      <c r="L186" s="221" t="s">
        <v>1443</v>
      </c>
      <c r="M186" s="221" t="s">
        <v>1049</v>
      </c>
      <c r="N186" s="221"/>
      <c r="O186" s="222"/>
      <c r="P186" s="223" t="s">
        <v>1202</v>
      </c>
      <c r="Q186" s="224">
        <v>518</v>
      </c>
      <c r="R186" s="224">
        <v>1350</v>
      </c>
      <c r="S186" s="210">
        <f t="shared" si="12"/>
        <v>2976.2397</v>
      </c>
      <c r="T186" s="165">
        <f t="shared" si="8"/>
        <v>0.3837037037037037</v>
      </c>
      <c r="U186" s="209"/>
      <c r="V186" s="209" t="s">
        <v>1173</v>
      </c>
      <c r="W186" s="208"/>
      <c r="X186" s="209"/>
      <c r="Y186" s="209"/>
      <c r="Z186" s="209">
        <v>39.477</v>
      </c>
      <c r="AA186" s="175">
        <f t="shared" si="9"/>
        <v>8.388280000000002</v>
      </c>
      <c r="AB186" s="285">
        <v>11.87</v>
      </c>
      <c r="AC186" s="313">
        <f t="shared" si="10"/>
        <v>1</v>
      </c>
    </row>
    <row r="187" spans="8:29" ht="15" customHeight="1">
      <c r="H187" s="181" t="s">
        <v>266</v>
      </c>
      <c r="I187" s="182" t="s">
        <v>610</v>
      </c>
      <c r="J187" s="219" t="s">
        <v>1063</v>
      </c>
      <c r="K187" s="220">
        <v>2009</v>
      </c>
      <c r="L187" s="221" t="s">
        <v>1443</v>
      </c>
      <c r="M187" s="221" t="s">
        <v>1049</v>
      </c>
      <c r="N187" s="221"/>
      <c r="O187" s="222"/>
      <c r="P187" s="223" t="s">
        <v>1202</v>
      </c>
      <c r="Q187" s="224">
        <v>578</v>
      </c>
      <c r="R187" s="224">
        <v>1485</v>
      </c>
      <c r="S187" s="164">
        <f t="shared" si="12"/>
        <v>3273.86367</v>
      </c>
      <c r="T187" s="165">
        <f t="shared" si="8"/>
        <v>0.38922558922558925</v>
      </c>
      <c r="U187" s="226"/>
      <c r="V187" s="226" t="s">
        <v>1173</v>
      </c>
      <c r="W187" s="227"/>
      <c r="X187" s="226"/>
      <c r="Y187" s="226"/>
      <c r="Z187" s="226">
        <v>39.274</v>
      </c>
      <c r="AA187" s="175">
        <f t="shared" si="9"/>
        <v>8.461359999999999</v>
      </c>
      <c r="AB187" s="285"/>
      <c r="AC187" s="313">
        <f t="shared" si="10"/>
        <v>1</v>
      </c>
    </row>
    <row r="188" spans="8:29" ht="15" customHeight="1">
      <c r="H188" s="181" t="s">
        <v>266</v>
      </c>
      <c r="I188" s="182" t="s">
        <v>611</v>
      </c>
      <c r="J188" s="219" t="s">
        <v>1063</v>
      </c>
      <c r="K188" s="220">
        <v>1976</v>
      </c>
      <c r="L188" s="221" t="s">
        <v>1443</v>
      </c>
      <c r="M188" s="221" t="s">
        <v>1049</v>
      </c>
      <c r="N188" s="221"/>
      <c r="O188" s="222"/>
      <c r="P188" s="223" t="s">
        <v>1202</v>
      </c>
      <c r="Q188" s="306">
        <v>542</v>
      </c>
      <c r="R188" s="306">
        <v>1400</v>
      </c>
      <c r="S188" s="210">
        <f t="shared" si="12"/>
        <v>3086.4708</v>
      </c>
      <c r="T188" s="165">
        <f t="shared" si="8"/>
        <v>0.3871428571428571</v>
      </c>
      <c r="U188" s="206"/>
      <c r="V188" s="206" t="s">
        <v>1173</v>
      </c>
      <c r="W188" s="214"/>
      <c r="X188" s="206"/>
      <c r="Y188" s="206"/>
      <c r="Z188" s="201"/>
      <c r="AA188" s="175">
        <f t="shared" si="9"/>
        <v>0</v>
      </c>
      <c r="AB188" s="282"/>
      <c r="AC188" s="313">
        <f t="shared" si="10"/>
        <v>1</v>
      </c>
    </row>
    <row r="189" spans="8:29" ht="15" customHeight="1">
      <c r="H189" s="181" t="s">
        <v>266</v>
      </c>
      <c r="I189" s="182" t="s">
        <v>612</v>
      </c>
      <c r="J189" s="219" t="s">
        <v>1063</v>
      </c>
      <c r="K189" s="220">
        <v>2006</v>
      </c>
      <c r="L189" s="221" t="s">
        <v>1443</v>
      </c>
      <c r="M189" s="221" t="s">
        <v>259</v>
      </c>
      <c r="N189" s="221"/>
      <c r="O189" s="222"/>
      <c r="P189" s="223" t="s">
        <v>1202</v>
      </c>
      <c r="Q189" s="225">
        <v>630</v>
      </c>
      <c r="R189" s="225">
        <v>1580</v>
      </c>
      <c r="S189" s="164">
        <f t="shared" si="12"/>
        <v>3483.30276</v>
      </c>
      <c r="T189" s="165">
        <f t="shared" si="8"/>
        <v>0.3987341772151899</v>
      </c>
      <c r="U189" s="202"/>
      <c r="V189" s="226" t="s">
        <v>1173</v>
      </c>
      <c r="W189" s="227"/>
      <c r="X189" s="226"/>
      <c r="Y189" s="226"/>
      <c r="Z189" s="226">
        <v>40.653</v>
      </c>
      <c r="AA189" s="175">
        <f t="shared" si="9"/>
        <v>7.964920000000001</v>
      </c>
      <c r="AB189" s="283">
        <v>11.72</v>
      </c>
      <c r="AC189" s="313">
        <f t="shared" si="10"/>
        <v>1</v>
      </c>
    </row>
    <row r="190" spans="8:31" ht="15" customHeight="1">
      <c r="H190" s="181" t="s">
        <v>266</v>
      </c>
      <c r="I190" s="182" t="s">
        <v>613</v>
      </c>
      <c r="J190" s="219" t="s">
        <v>1063</v>
      </c>
      <c r="K190" s="220">
        <v>2008</v>
      </c>
      <c r="L190" s="221" t="s">
        <v>1443</v>
      </c>
      <c r="M190" s="221" t="s">
        <v>259</v>
      </c>
      <c r="N190" s="221"/>
      <c r="O190" s="222"/>
      <c r="P190" s="223" t="s">
        <v>1202</v>
      </c>
      <c r="Q190" s="225">
        <v>470</v>
      </c>
      <c r="R190" s="225">
        <v>1630</v>
      </c>
      <c r="S190" s="164">
        <f t="shared" si="12"/>
        <v>3593.53386</v>
      </c>
      <c r="T190" s="165">
        <f t="shared" si="8"/>
        <v>0.2883435582822086</v>
      </c>
      <c r="U190" s="226"/>
      <c r="V190" s="226" t="s">
        <v>1173</v>
      </c>
      <c r="W190" s="227"/>
      <c r="X190" s="226"/>
      <c r="Y190" s="226"/>
      <c r="Z190" s="226">
        <v>39.621</v>
      </c>
      <c r="AA190" s="175">
        <f t="shared" si="9"/>
        <v>8.33644</v>
      </c>
      <c r="AB190" s="285"/>
      <c r="AC190" s="313">
        <f t="shared" si="10"/>
        <v>1</v>
      </c>
      <c r="AD190" s="33"/>
      <c r="AE190" s="36"/>
    </row>
    <row r="191" spans="8:31" ht="15" customHeight="1">
      <c r="H191" s="181" t="s">
        <v>266</v>
      </c>
      <c r="I191" s="182" t="s">
        <v>614</v>
      </c>
      <c r="J191" s="219" t="s">
        <v>1063</v>
      </c>
      <c r="K191" s="220">
        <v>2002</v>
      </c>
      <c r="L191" s="221" t="s">
        <v>1442</v>
      </c>
      <c r="M191" s="221" t="s">
        <v>1049</v>
      </c>
      <c r="N191" s="221"/>
      <c r="O191" s="222"/>
      <c r="P191" s="223" t="s">
        <v>1202</v>
      </c>
      <c r="Q191" s="224">
        <v>680</v>
      </c>
      <c r="R191" s="224">
        <v>1255</v>
      </c>
      <c r="S191" s="164">
        <f t="shared" si="12"/>
        <v>2766.8006100000002</v>
      </c>
      <c r="T191" s="165">
        <f t="shared" si="8"/>
        <v>0.5418326693227091</v>
      </c>
      <c r="U191" s="226"/>
      <c r="V191" s="226" t="s">
        <v>1173</v>
      </c>
      <c r="W191" s="227"/>
      <c r="X191" s="226"/>
      <c r="Y191" s="226"/>
      <c r="Z191" s="226">
        <v>39.576</v>
      </c>
      <c r="AA191" s="175">
        <f t="shared" si="9"/>
        <v>8.352640000000001</v>
      </c>
      <c r="AB191" s="283">
        <v>11.04</v>
      </c>
      <c r="AC191" s="313">
        <f t="shared" si="10"/>
        <v>1</v>
      </c>
      <c r="AD191" s="33"/>
      <c r="AE191" s="36"/>
    </row>
    <row r="192" spans="8:31" ht="15" customHeight="1">
      <c r="H192" s="181" t="s">
        <v>266</v>
      </c>
      <c r="I192" s="182" t="s">
        <v>615</v>
      </c>
      <c r="J192" s="219" t="s">
        <v>1063</v>
      </c>
      <c r="K192" s="220">
        <v>2010</v>
      </c>
      <c r="L192" s="221" t="s">
        <v>1443</v>
      </c>
      <c r="M192" s="221" t="s">
        <v>1049</v>
      </c>
      <c r="N192" s="221"/>
      <c r="O192" s="222"/>
      <c r="P192" s="223" t="s">
        <v>1202</v>
      </c>
      <c r="Q192" s="306">
        <v>704</v>
      </c>
      <c r="R192" s="306">
        <v>560</v>
      </c>
      <c r="S192" s="210">
        <f t="shared" si="12"/>
        <v>1234.58832</v>
      </c>
      <c r="T192" s="165">
        <f t="shared" si="8"/>
        <v>1.2571428571428571</v>
      </c>
      <c r="U192" s="206"/>
      <c r="V192" s="206" t="s">
        <v>1173</v>
      </c>
      <c r="W192" s="214"/>
      <c r="X192" s="206"/>
      <c r="Y192" s="206"/>
      <c r="Z192" s="203"/>
      <c r="AA192" s="175">
        <f t="shared" si="9"/>
        <v>0</v>
      </c>
      <c r="AB192" s="281"/>
      <c r="AC192" s="313">
        <f t="shared" si="10"/>
        <v>1</v>
      </c>
      <c r="AD192" s="33"/>
      <c r="AE192" s="36"/>
    </row>
    <row r="193" spans="8:31" ht="15" customHeight="1">
      <c r="H193" s="181" t="s">
        <v>266</v>
      </c>
      <c r="I193" s="182" t="s">
        <v>616</v>
      </c>
      <c r="J193" s="219" t="s">
        <v>1063</v>
      </c>
      <c r="K193" s="220">
        <v>2007</v>
      </c>
      <c r="L193" s="221" t="s">
        <v>1442</v>
      </c>
      <c r="M193" s="221" t="s">
        <v>1049</v>
      </c>
      <c r="N193" s="221"/>
      <c r="O193" s="222"/>
      <c r="P193" s="223" t="s">
        <v>1202</v>
      </c>
      <c r="Q193" s="306">
        <v>700</v>
      </c>
      <c r="R193" s="306">
        <v>545</v>
      </c>
      <c r="S193" s="210">
        <f t="shared" si="12"/>
        <v>1201.51899</v>
      </c>
      <c r="T193" s="165">
        <f t="shared" si="8"/>
        <v>1.2844036697247707</v>
      </c>
      <c r="U193" s="206"/>
      <c r="V193" s="206" t="s">
        <v>1173</v>
      </c>
      <c r="W193" s="214"/>
      <c r="X193" s="206"/>
      <c r="Y193" s="206"/>
      <c r="Z193" s="201"/>
      <c r="AA193" s="175">
        <f t="shared" si="9"/>
        <v>0</v>
      </c>
      <c r="AB193" s="281"/>
      <c r="AC193" s="313">
        <f t="shared" si="10"/>
        <v>1</v>
      </c>
      <c r="AD193" s="33"/>
      <c r="AE193" s="36"/>
    </row>
    <row r="194" spans="8:29" ht="15" customHeight="1">
      <c r="H194" s="181" t="s">
        <v>266</v>
      </c>
      <c r="I194" s="182" t="s">
        <v>617</v>
      </c>
      <c r="J194" s="219" t="s">
        <v>1063</v>
      </c>
      <c r="K194" s="220">
        <v>1992</v>
      </c>
      <c r="L194" s="221" t="s">
        <v>1443</v>
      </c>
      <c r="M194" s="221" t="s">
        <v>1049</v>
      </c>
      <c r="N194" s="221"/>
      <c r="O194" s="222"/>
      <c r="P194" s="223" t="s">
        <v>1202</v>
      </c>
      <c r="Q194" s="225">
        <v>485</v>
      </c>
      <c r="R194" s="225">
        <v>1352</v>
      </c>
      <c r="S194" s="164">
        <f t="shared" si="12"/>
        <v>2980.648944</v>
      </c>
      <c r="T194" s="165">
        <f t="shared" si="8"/>
        <v>0.35872781065088755</v>
      </c>
      <c r="U194" s="226"/>
      <c r="V194" s="226" t="s">
        <v>1173</v>
      </c>
      <c r="W194" s="227"/>
      <c r="X194" s="226"/>
      <c r="Y194" s="226"/>
      <c r="Z194" s="226">
        <v>40.458</v>
      </c>
      <c r="AA194" s="175">
        <f t="shared" si="9"/>
        <v>8.035120000000001</v>
      </c>
      <c r="AB194" s="281"/>
      <c r="AC194" s="313">
        <f t="shared" si="10"/>
        <v>1</v>
      </c>
    </row>
    <row r="195" spans="8:29" ht="15" customHeight="1">
      <c r="H195" s="181" t="s">
        <v>266</v>
      </c>
      <c r="I195" s="182" t="s">
        <v>618</v>
      </c>
      <c r="J195" s="219" t="s">
        <v>1063</v>
      </c>
      <c r="K195" s="220">
        <v>2006</v>
      </c>
      <c r="L195" s="221" t="s">
        <v>1443</v>
      </c>
      <c r="M195" s="221" t="s">
        <v>1049</v>
      </c>
      <c r="N195" s="221"/>
      <c r="O195" s="222"/>
      <c r="P195" s="223" t="s">
        <v>1202</v>
      </c>
      <c r="Q195" s="306">
        <v>540</v>
      </c>
      <c r="R195" s="306">
        <v>1450</v>
      </c>
      <c r="S195" s="210">
        <f t="shared" si="12"/>
        <v>3196.7019</v>
      </c>
      <c r="T195" s="165">
        <f aca="true" t="shared" si="13" ref="T195:T258">IF(AND(R195&gt;0,Q195&gt;0),Q195/R195,0)</f>
        <v>0.3724137931034483</v>
      </c>
      <c r="U195" s="206"/>
      <c r="V195" s="206" t="s">
        <v>1173</v>
      </c>
      <c r="W195" s="214"/>
      <c r="X195" s="206"/>
      <c r="Y195" s="206"/>
      <c r="Z195" s="201"/>
      <c r="AA195" s="175">
        <f>MIN(IF(Z195&gt;0,(AHBRatingBest+AHBRatingWorst)-(((AHBRatingBest-AHBRatingWorst)/(ARMWorstTime-ARMBestTime))*(Z195-ARMBestTime)+AHBRatingWorst),0),10)</f>
        <v>0</v>
      </c>
      <c r="AB195" s="282"/>
      <c r="AC195" s="313">
        <f aca="true" t="shared" si="14" ref="AC195:AC258">IF(I195&lt;&gt;"",1,"")</f>
        <v>1</v>
      </c>
    </row>
    <row r="196" spans="8:29" ht="15" customHeight="1">
      <c r="H196" s="181" t="s">
        <v>266</v>
      </c>
      <c r="I196" s="182" t="s">
        <v>619</v>
      </c>
      <c r="J196" s="219" t="s">
        <v>1063</v>
      </c>
      <c r="K196" s="220">
        <v>2008</v>
      </c>
      <c r="L196" s="221" t="s">
        <v>1443</v>
      </c>
      <c r="M196" s="221" t="s">
        <v>1049</v>
      </c>
      <c r="N196" s="221"/>
      <c r="O196" s="222"/>
      <c r="P196" s="223" t="s">
        <v>1202</v>
      </c>
      <c r="Q196" s="225">
        <v>510</v>
      </c>
      <c r="R196" s="225">
        <v>1450</v>
      </c>
      <c r="S196" s="210">
        <f t="shared" si="12"/>
        <v>3196.7019</v>
      </c>
      <c r="T196" s="165">
        <f t="shared" si="13"/>
        <v>0.35172413793103446</v>
      </c>
      <c r="U196" s="209"/>
      <c r="V196" s="209" t="s">
        <v>1173</v>
      </c>
      <c r="W196" s="208"/>
      <c r="X196" s="209"/>
      <c r="Y196" s="209"/>
      <c r="Z196" s="209">
        <v>39.915</v>
      </c>
      <c r="AA196" s="175">
        <f>MIN(IF(Z196&gt;0,(AHBRatingBest+AHBRatingWorst)-(((AHBRatingBest-AHBRatingWorst)/(ARMWorstTime-ARMBestTime))*(Z196-ARMBestTime)+AHBRatingWorst),0),10)</f>
        <v>8.2306</v>
      </c>
      <c r="AB196" s="282"/>
      <c r="AC196" s="313">
        <f t="shared" si="14"/>
        <v>1</v>
      </c>
    </row>
    <row r="197" spans="8:29" ht="15" customHeight="1">
      <c r="H197" s="181" t="s">
        <v>267</v>
      </c>
      <c r="I197" s="182" t="s">
        <v>621</v>
      </c>
      <c r="J197" s="219" t="s">
        <v>1063</v>
      </c>
      <c r="K197" s="220">
        <v>2008</v>
      </c>
      <c r="L197" s="221" t="s">
        <v>1443</v>
      </c>
      <c r="M197" s="221" t="s">
        <v>260</v>
      </c>
      <c r="N197" s="221"/>
      <c r="O197" s="222"/>
      <c r="P197" s="223" t="s">
        <v>1202</v>
      </c>
      <c r="Q197" s="224">
        <v>63</v>
      </c>
      <c r="R197" s="224">
        <v>1000</v>
      </c>
      <c r="S197" s="210">
        <f aca="true" t="shared" si="15" ref="S197:S228">IF(R197&gt;0,R197*2.204622,"")</f>
        <v>2204.6220000000003</v>
      </c>
      <c r="T197" s="165">
        <f t="shared" si="13"/>
        <v>0.063</v>
      </c>
      <c r="U197" s="209"/>
      <c r="V197" s="209" t="s">
        <v>1173</v>
      </c>
      <c r="W197" s="208"/>
      <c r="X197" s="209"/>
      <c r="Y197" s="209"/>
      <c r="Z197" s="209">
        <v>47.737</v>
      </c>
      <c r="AA197" s="175">
        <f>MIN(IF(Z197&gt;0,(AHBRatingBest+AHBRatingWorst)-(((AHBRatingBest-AHBRatingWorst)/(ARMWorstTime-ARMBestTime))*(Z197-ARMBestTime)+AHBRatingWorst),0),10)</f>
        <v>5.41468</v>
      </c>
      <c r="AB197" s="282"/>
      <c r="AC197" s="313">
        <f t="shared" si="14"/>
        <v>1</v>
      </c>
    </row>
    <row r="198" spans="8:29" ht="15" customHeight="1">
      <c r="H198" s="181" t="s">
        <v>267</v>
      </c>
      <c r="I198" s="182" t="s">
        <v>622</v>
      </c>
      <c r="J198" s="219" t="s">
        <v>1063</v>
      </c>
      <c r="K198" s="220">
        <v>1965</v>
      </c>
      <c r="L198" s="221" t="s">
        <v>1440</v>
      </c>
      <c r="M198" s="221" t="s">
        <v>262</v>
      </c>
      <c r="N198" s="221"/>
      <c r="O198" s="222"/>
      <c r="P198" s="223" t="s">
        <v>1202</v>
      </c>
      <c r="Q198" s="225">
        <v>18</v>
      </c>
      <c r="R198" s="225">
        <v>520</v>
      </c>
      <c r="S198" s="210">
        <f t="shared" si="15"/>
        <v>1146.40344</v>
      </c>
      <c r="T198" s="165">
        <f t="shared" si="13"/>
        <v>0.03461538461538462</v>
      </c>
      <c r="U198" s="209"/>
      <c r="V198" s="209" t="s">
        <v>1173</v>
      </c>
      <c r="W198" s="208"/>
      <c r="X198" s="209"/>
      <c r="Y198" s="209"/>
      <c r="Z198" s="209">
        <v>56.688</v>
      </c>
      <c r="AA198" s="175">
        <f>MIN(IF(Z198&gt;0,(AHBRatingBest+AHBRatingWorst)-(((AHBRatingBest-AHBRatingWorst)/(ARMWorstTime-ARMBestTime))*(Z198-ARMBestTime)+AHBRatingWorst),0),10)</f>
        <v>2.1923199999999987</v>
      </c>
      <c r="AB198" s="282">
        <v>29.95</v>
      </c>
      <c r="AC198" s="313">
        <f t="shared" si="14"/>
        <v>1</v>
      </c>
    </row>
    <row r="199" spans="8:29" ht="15" customHeight="1">
      <c r="H199" s="181" t="s">
        <v>267</v>
      </c>
      <c r="I199" s="182" t="s">
        <v>623</v>
      </c>
      <c r="J199" s="219" t="s">
        <v>1063</v>
      </c>
      <c r="K199" s="220">
        <v>1968</v>
      </c>
      <c r="L199" s="221" t="s">
        <v>1443</v>
      </c>
      <c r="M199" s="221" t="s">
        <v>262</v>
      </c>
      <c r="N199" s="221"/>
      <c r="O199" s="222"/>
      <c r="P199" s="223" t="s">
        <v>1202</v>
      </c>
      <c r="Q199" s="306">
        <v>17</v>
      </c>
      <c r="R199" s="306">
        <v>520</v>
      </c>
      <c r="S199" s="210">
        <f t="shared" si="15"/>
        <v>1146.40344</v>
      </c>
      <c r="T199" s="165">
        <f t="shared" si="13"/>
        <v>0.032692307692307694</v>
      </c>
      <c r="U199" s="206"/>
      <c r="V199" s="206" t="s">
        <v>1173</v>
      </c>
      <c r="W199" s="214"/>
      <c r="X199" s="206"/>
      <c r="Y199" s="206"/>
      <c r="Z199" s="203"/>
      <c r="AA199" s="175">
        <f>MIN(IF(Z199&gt;0,(AHBRatingBest+AHBRatingWorst)-(((AHBRatingBest-AHBRatingWorst)/(ARMWorstTime-ARMBestTime))*(Z199-ARMBestTime)+AHBRatingWorst),0),10)</f>
        <v>0</v>
      </c>
      <c r="AB199" s="282"/>
      <c r="AC199" s="313">
        <f t="shared" si="14"/>
        <v>1</v>
      </c>
    </row>
    <row r="200" spans="8:29" ht="15" customHeight="1">
      <c r="H200" s="181" t="s">
        <v>267</v>
      </c>
      <c r="I200" s="182" t="s">
        <v>624</v>
      </c>
      <c r="J200" s="219" t="s">
        <v>1063</v>
      </c>
      <c r="K200" s="220">
        <v>1969</v>
      </c>
      <c r="L200" s="221" t="s">
        <v>1440</v>
      </c>
      <c r="M200" s="221" t="s">
        <v>262</v>
      </c>
      <c r="N200" s="221"/>
      <c r="O200" s="222"/>
      <c r="P200" s="223" t="s">
        <v>1202</v>
      </c>
      <c r="Q200" s="306">
        <v>17</v>
      </c>
      <c r="R200" s="306">
        <v>530</v>
      </c>
      <c r="S200" s="210">
        <f t="shared" si="15"/>
        <v>1168.44966</v>
      </c>
      <c r="T200" s="165">
        <f t="shared" si="13"/>
        <v>0.03207547169811321</v>
      </c>
      <c r="U200" s="206"/>
      <c r="V200" s="206" t="s">
        <v>1173</v>
      </c>
      <c r="W200" s="214"/>
      <c r="X200" s="206"/>
      <c r="Y200" s="206"/>
      <c r="Z200" s="203"/>
      <c r="AA200" s="175">
        <f>MIN(IF(Z200&gt;0,(AHBRatingBest+AHBRatingWorst)-(((AHBRatingBest-AHBRatingWorst)/(ARMWorstTime-ARMBestTime))*(Z200-ARMBestTime)+AHBRatingWorst),0),10)</f>
        <v>0</v>
      </c>
      <c r="AB200" s="281"/>
      <c r="AC200" s="313">
        <f t="shared" si="14"/>
        <v>1</v>
      </c>
    </row>
    <row r="201" spans="8:29" ht="15" customHeight="1">
      <c r="H201" s="181" t="s">
        <v>267</v>
      </c>
      <c r="I201" s="182" t="s">
        <v>625</v>
      </c>
      <c r="J201" s="219" t="s">
        <v>1063</v>
      </c>
      <c r="K201" s="220">
        <v>1972</v>
      </c>
      <c r="L201" s="221" t="s">
        <v>1440</v>
      </c>
      <c r="M201" s="221" t="s">
        <v>262</v>
      </c>
      <c r="N201" s="221"/>
      <c r="O201" s="222"/>
      <c r="P201" s="223" t="s">
        <v>1202</v>
      </c>
      <c r="Q201" s="306">
        <v>17</v>
      </c>
      <c r="R201" s="306">
        <v>595</v>
      </c>
      <c r="S201" s="210">
        <f t="shared" si="15"/>
        <v>1311.75009</v>
      </c>
      <c r="T201" s="165">
        <f t="shared" si="13"/>
        <v>0.02857142857142857</v>
      </c>
      <c r="U201" s="206"/>
      <c r="V201" s="206" t="s">
        <v>1173</v>
      </c>
      <c r="W201" s="214"/>
      <c r="X201" s="206"/>
      <c r="Y201" s="206"/>
      <c r="Z201" s="203"/>
      <c r="AA201" s="175">
        <f>MIN(IF(Z201&gt;0,(AHBRatingBest+AHBRatingWorst)-(((AHBRatingBest-AHBRatingWorst)/(ARMWorstTime-ARMBestTime))*(Z201-ARMBestTime)+AHBRatingWorst),0),10)</f>
        <v>0</v>
      </c>
      <c r="AB201" s="284"/>
      <c r="AC201" s="313">
        <f t="shared" si="14"/>
        <v>1</v>
      </c>
    </row>
    <row r="202" spans="8:29" ht="15" customHeight="1">
      <c r="H202" s="181" t="s">
        <v>267</v>
      </c>
      <c r="I202" s="182" t="s">
        <v>626</v>
      </c>
      <c r="J202" s="219" t="s">
        <v>1063</v>
      </c>
      <c r="K202" s="220">
        <v>2000</v>
      </c>
      <c r="L202" s="221" t="s">
        <v>1440</v>
      </c>
      <c r="M202" s="221" t="s">
        <v>260</v>
      </c>
      <c r="N202" s="221"/>
      <c r="O202" s="222"/>
      <c r="P202" s="223" t="s">
        <v>1202</v>
      </c>
      <c r="Q202" s="306">
        <v>128</v>
      </c>
      <c r="R202" s="306">
        <v>1090</v>
      </c>
      <c r="S202" s="210">
        <f t="shared" si="15"/>
        <v>2403.03798</v>
      </c>
      <c r="T202" s="165">
        <f t="shared" si="13"/>
        <v>0.11743119266055047</v>
      </c>
      <c r="U202" s="206"/>
      <c r="V202" s="206" t="s">
        <v>1173</v>
      </c>
      <c r="W202" s="214"/>
      <c r="X202" s="206"/>
      <c r="Y202" s="206"/>
      <c r="Z202" s="203"/>
      <c r="AA202" s="175">
        <f>MIN(IF(Z202&gt;0,(AHBRatingBest+AHBRatingWorst)-(((AHBRatingBest-AHBRatingWorst)/(ARMWorstTime-ARMBestTime))*(Z202-ARMBestTime)+AHBRatingWorst),0),10)</f>
        <v>0</v>
      </c>
      <c r="AB202" s="284"/>
      <c r="AC202" s="313">
        <f t="shared" si="14"/>
        <v>1</v>
      </c>
    </row>
    <row r="203" spans="8:29" ht="15" customHeight="1">
      <c r="H203" s="181" t="s">
        <v>267</v>
      </c>
      <c r="I203" s="182" t="s">
        <v>627</v>
      </c>
      <c r="J203" s="219" t="s">
        <v>1063</v>
      </c>
      <c r="K203" s="220">
        <v>2000</v>
      </c>
      <c r="L203" s="221" t="s">
        <v>1440</v>
      </c>
      <c r="M203" s="221" t="s">
        <v>260</v>
      </c>
      <c r="N203" s="221" t="s">
        <v>1438</v>
      </c>
      <c r="O203" s="222"/>
      <c r="P203" s="223" t="s">
        <v>1202</v>
      </c>
      <c r="Q203" s="306">
        <v>219</v>
      </c>
      <c r="R203" s="306">
        <v>1310</v>
      </c>
      <c r="S203" s="210">
        <f t="shared" si="15"/>
        <v>2888.0548200000003</v>
      </c>
      <c r="T203" s="165">
        <f t="shared" si="13"/>
        <v>0.16717557251908396</v>
      </c>
      <c r="U203" s="206"/>
      <c r="V203" s="206" t="s">
        <v>1173</v>
      </c>
      <c r="W203" s="214"/>
      <c r="X203" s="206"/>
      <c r="Y203" s="206"/>
      <c r="Z203" s="203"/>
      <c r="AA203" s="175">
        <f>MIN(IF(Z203&gt;0,(AHBRatingBest+AHBRatingWorst)-(((AHBRatingBest-AHBRatingWorst)/(ARMWorstTime-ARMBestTime))*(Z203-ARMBestTime)+AHBRatingWorst),0),10)</f>
        <v>0</v>
      </c>
      <c r="AB203" s="282"/>
      <c r="AC203" s="313">
        <f t="shared" si="14"/>
        <v>1</v>
      </c>
    </row>
    <row r="204" spans="8:29" ht="15" customHeight="1">
      <c r="H204" s="181" t="s">
        <v>267</v>
      </c>
      <c r="I204" s="182" t="s">
        <v>628</v>
      </c>
      <c r="J204" s="219" t="s">
        <v>1063</v>
      </c>
      <c r="K204" s="220">
        <v>1990</v>
      </c>
      <c r="L204" s="221" t="s">
        <v>1440</v>
      </c>
      <c r="M204" s="221" t="s">
        <v>260</v>
      </c>
      <c r="N204" s="221"/>
      <c r="O204" s="222"/>
      <c r="P204" s="223" t="s">
        <v>1202</v>
      </c>
      <c r="Q204" s="224">
        <v>44</v>
      </c>
      <c r="R204" s="224">
        <v>730</v>
      </c>
      <c r="S204" s="210">
        <f t="shared" si="15"/>
        <v>1609.37406</v>
      </c>
      <c r="T204" s="165">
        <f t="shared" si="13"/>
        <v>0.06027397260273973</v>
      </c>
      <c r="U204" s="209"/>
      <c r="V204" s="209" t="s">
        <v>1173</v>
      </c>
      <c r="W204" s="208"/>
      <c r="X204" s="209"/>
      <c r="Y204" s="209"/>
      <c r="Z204" s="209"/>
      <c r="AA204" s="175">
        <f>MIN(IF(Z204&gt;0,(AHBRatingBest+AHBRatingWorst)-(((AHBRatingBest-AHBRatingWorst)/(ARMWorstTime-ARMBestTime))*(Z204-ARMBestTime)+AHBRatingWorst),0),10)</f>
        <v>0</v>
      </c>
      <c r="AB204" s="282"/>
      <c r="AC204" s="313">
        <f t="shared" si="14"/>
        <v>1</v>
      </c>
    </row>
    <row r="205" spans="8:29" ht="15" customHeight="1">
      <c r="H205" s="181" t="s">
        <v>267</v>
      </c>
      <c r="I205" s="182" t="s">
        <v>629</v>
      </c>
      <c r="J205" s="219" t="s">
        <v>1063</v>
      </c>
      <c r="K205" s="220">
        <v>2000</v>
      </c>
      <c r="L205" s="221" t="s">
        <v>1440</v>
      </c>
      <c r="M205" s="221" t="s">
        <v>260</v>
      </c>
      <c r="N205" s="221"/>
      <c r="O205" s="222"/>
      <c r="P205" s="223" t="s">
        <v>1202</v>
      </c>
      <c r="Q205" s="306">
        <v>129</v>
      </c>
      <c r="R205" s="306">
        <v>1100</v>
      </c>
      <c r="S205" s="210">
        <f t="shared" si="15"/>
        <v>2425.0842000000002</v>
      </c>
      <c r="T205" s="165">
        <f t="shared" si="13"/>
        <v>0.11727272727272728</v>
      </c>
      <c r="U205" s="206"/>
      <c r="V205" s="206" t="s">
        <v>1173</v>
      </c>
      <c r="W205" s="213"/>
      <c r="X205" s="207"/>
      <c r="Y205" s="207"/>
      <c r="Z205" s="207"/>
      <c r="AA205" s="175">
        <f>MIN(IF(Z205&gt;0,(AHBRatingBest+AHBRatingWorst)-(((AHBRatingBest-AHBRatingWorst)/(ARMWorstTime-ARMBestTime))*(Z205-ARMBestTime)+AHBRatingWorst),0),10)</f>
        <v>0</v>
      </c>
      <c r="AB205" s="282"/>
      <c r="AC205" s="313">
        <f t="shared" si="14"/>
        <v>1</v>
      </c>
    </row>
    <row r="206" spans="8:29" ht="15" customHeight="1">
      <c r="H206" s="181" t="s">
        <v>1097</v>
      </c>
      <c r="I206" s="182" t="s">
        <v>1204</v>
      </c>
      <c r="J206" s="219" t="s">
        <v>1062</v>
      </c>
      <c r="K206" s="220">
        <v>2010</v>
      </c>
      <c r="L206" s="221" t="s">
        <v>1443</v>
      </c>
      <c r="M206" s="221" t="s">
        <v>259</v>
      </c>
      <c r="N206" s="221"/>
      <c r="O206" s="222"/>
      <c r="P206" s="223" t="s">
        <v>1202</v>
      </c>
      <c r="Q206" s="306">
        <v>849</v>
      </c>
      <c r="R206" s="306">
        <v>1565</v>
      </c>
      <c r="S206" s="210">
        <f t="shared" si="15"/>
        <v>3450.23343</v>
      </c>
      <c r="T206" s="165">
        <f t="shared" si="13"/>
        <v>0.5424920127795527</v>
      </c>
      <c r="U206" s="207" t="s">
        <v>1140</v>
      </c>
      <c r="V206" s="207"/>
      <c r="W206" s="213"/>
      <c r="X206" s="207"/>
      <c r="Y206" s="207"/>
      <c r="Z206" s="207"/>
      <c r="AA206" s="175">
        <f>MIN(IF(Z206&gt;0,(AHBRatingBest+AHBRatingWorst)-(((AHBRatingBest-AHBRatingWorst)/(ARMWorstTime-ARMBestTime))*(Z206-ARMBestTime)+AHBRatingWorst),0),10)</f>
        <v>0</v>
      </c>
      <c r="AB206" s="283"/>
      <c r="AC206" s="313">
        <f t="shared" si="14"/>
        <v>1</v>
      </c>
    </row>
    <row r="207" spans="8:29" ht="15" customHeight="1">
      <c r="H207" s="181" t="s">
        <v>1097</v>
      </c>
      <c r="I207" s="182" t="s">
        <v>1205</v>
      </c>
      <c r="J207" s="219" t="s">
        <v>1062</v>
      </c>
      <c r="K207" s="220">
        <v>2010</v>
      </c>
      <c r="L207" s="221" t="s">
        <v>1443</v>
      </c>
      <c r="M207" s="221" t="s">
        <v>259</v>
      </c>
      <c r="N207" s="221"/>
      <c r="O207" s="222"/>
      <c r="P207" s="223" t="s">
        <v>1202</v>
      </c>
      <c r="Q207" s="306">
        <v>849</v>
      </c>
      <c r="R207" s="306">
        <v>1565</v>
      </c>
      <c r="S207" s="210">
        <f t="shared" si="15"/>
        <v>3450.23343</v>
      </c>
      <c r="T207" s="165">
        <f t="shared" si="13"/>
        <v>0.5424920127795527</v>
      </c>
      <c r="U207" s="207" t="s">
        <v>1140</v>
      </c>
      <c r="V207" s="207"/>
      <c r="W207" s="214"/>
      <c r="X207" s="206"/>
      <c r="Y207" s="206"/>
      <c r="Z207" s="203"/>
      <c r="AA207" s="175">
        <f>MIN(IF(Z207&gt;0,(AHBRatingBest+AHBRatingWorst)-(((AHBRatingBest-AHBRatingWorst)/(ARMWorstTime-ARMBestTime))*(Z207-ARMBestTime)+AHBRatingWorst),0),10)</f>
        <v>0</v>
      </c>
      <c r="AB207" s="281"/>
      <c r="AC207" s="313">
        <f t="shared" si="14"/>
        <v>1</v>
      </c>
    </row>
    <row r="208" spans="8:29" ht="15" customHeight="1">
      <c r="H208" s="181" t="s">
        <v>1097</v>
      </c>
      <c r="I208" s="182" t="s">
        <v>630</v>
      </c>
      <c r="J208" s="219" t="s">
        <v>1062</v>
      </c>
      <c r="K208" s="220">
        <v>1998</v>
      </c>
      <c r="L208" s="221" t="s">
        <v>1440</v>
      </c>
      <c r="M208" s="221" t="s">
        <v>261</v>
      </c>
      <c r="N208" s="221" t="s">
        <v>1438</v>
      </c>
      <c r="O208" s="222"/>
      <c r="P208" s="223" t="s">
        <v>1202</v>
      </c>
      <c r="Q208" s="306">
        <v>300</v>
      </c>
      <c r="R208" s="306">
        <v>1230</v>
      </c>
      <c r="S208" s="210">
        <f t="shared" si="15"/>
        <v>2711.6850600000002</v>
      </c>
      <c r="T208" s="165">
        <f t="shared" si="13"/>
        <v>0.24390243902439024</v>
      </c>
      <c r="U208" s="206" t="s">
        <v>1150</v>
      </c>
      <c r="V208" s="206"/>
      <c r="W208" s="214"/>
      <c r="X208" s="206"/>
      <c r="Y208" s="206"/>
      <c r="Z208" s="203"/>
      <c r="AA208" s="175">
        <f>MIN(IF(Z208&gt;0,(AHBRatingBest+AHBRatingWorst)-(((AHBRatingBest-AHBRatingWorst)/(ARMWorstTime-ARMBestTime))*(Z208-ARMBestTime)+AHBRatingWorst),0),10)</f>
        <v>0</v>
      </c>
      <c r="AB208" s="281"/>
      <c r="AC208" s="313">
        <f t="shared" si="14"/>
        <v>1</v>
      </c>
    </row>
    <row r="209" spans="8:29" ht="15" customHeight="1">
      <c r="H209" s="181" t="s">
        <v>1097</v>
      </c>
      <c r="I209" s="182" t="s">
        <v>631</v>
      </c>
      <c r="J209" s="219" t="s">
        <v>1062</v>
      </c>
      <c r="K209" s="220">
        <v>1999</v>
      </c>
      <c r="L209" s="221" t="s">
        <v>1440</v>
      </c>
      <c r="M209" s="221" t="s">
        <v>261</v>
      </c>
      <c r="N209" s="221" t="s">
        <v>1438</v>
      </c>
      <c r="O209" s="222"/>
      <c r="P209" s="223" t="s">
        <v>1202</v>
      </c>
      <c r="Q209" s="306">
        <v>299</v>
      </c>
      <c r="R209" s="306">
        <v>1230</v>
      </c>
      <c r="S209" s="210">
        <f t="shared" si="15"/>
        <v>2711.6850600000002</v>
      </c>
      <c r="T209" s="165">
        <f t="shared" si="13"/>
        <v>0.24308943089430896</v>
      </c>
      <c r="U209" s="206" t="s">
        <v>1150</v>
      </c>
      <c r="V209" s="206"/>
      <c r="W209" s="214"/>
      <c r="X209" s="206"/>
      <c r="Y209" s="206"/>
      <c r="Z209" s="203"/>
      <c r="AA209" s="175">
        <f>MIN(IF(Z209&gt;0,(AHBRatingBest+AHBRatingWorst)-(((AHBRatingBest-AHBRatingWorst)/(ARMWorstTime-ARMBestTime))*(Z209-ARMBestTime)+AHBRatingWorst),0),10)</f>
        <v>0</v>
      </c>
      <c r="AB209" s="282"/>
      <c r="AC209" s="313">
        <f t="shared" si="14"/>
        <v>1</v>
      </c>
    </row>
    <row r="210" spans="8:29" ht="15" customHeight="1">
      <c r="H210" s="181" t="s">
        <v>1097</v>
      </c>
      <c r="I210" s="182" t="s">
        <v>632</v>
      </c>
      <c r="J210" s="219" t="s">
        <v>1062</v>
      </c>
      <c r="K210" s="220">
        <v>2002</v>
      </c>
      <c r="L210" s="221" t="s">
        <v>1440</v>
      </c>
      <c r="M210" s="221" t="s">
        <v>260</v>
      </c>
      <c r="N210" s="221" t="s">
        <v>1438</v>
      </c>
      <c r="O210" s="222"/>
      <c r="P210" s="223" t="s">
        <v>1202</v>
      </c>
      <c r="Q210" s="306">
        <v>212</v>
      </c>
      <c r="R210" s="306">
        <v>1050</v>
      </c>
      <c r="S210" s="210">
        <f t="shared" si="15"/>
        <v>2314.8531000000003</v>
      </c>
      <c r="T210" s="165">
        <f t="shared" si="13"/>
        <v>0.2019047619047619</v>
      </c>
      <c r="U210" s="206"/>
      <c r="V210" s="206"/>
      <c r="W210" s="214"/>
      <c r="X210" s="206"/>
      <c r="Y210" s="206"/>
      <c r="Z210" s="201"/>
      <c r="AA210" s="175">
        <f>MIN(IF(Z210&gt;0,(AHBRatingBest+AHBRatingWorst)-(((AHBRatingBest-AHBRatingWorst)/(ARMWorstTime-ARMBestTime))*(Z210-ARMBestTime)+AHBRatingWorst),0),10)</f>
        <v>0</v>
      </c>
      <c r="AB210" s="282"/>
      <c r="AC210" s="313">
        <f t="shared" si="14"/>
        <v>1</v>
      </c>
    </row>
    <row r="211" spans="8:29" ht="15" customHeight="1">
      <c r="H211" s="181" t="s">
        <v>1097</v>
      </c>
      <c r="I211" s="182" t="s">
        <v>633</v>
      </c>
      <c r="J211" s="219" t="s">
        <v>1062</v>
      </c>
      <c r="K211" s="220">
        <v>2008</v>
      </c>
      <c r="L211" s="221" t="s">
        <v>1443</v>
      </c>
      <c r="M211" s="221" t="s">
        <v>261</v>
      </c>
      <c r="N211" s="221"/>
      <c r="O211" s="222"/>
      <c r="P211" s="223" t="s">
        <v>1202</v>
      </c>
      <c r="Q211" s="225">
        <v>306</v>
      </c>
      <c r="R211" s="225">
        <v>1230</v>
      </c>
      <c r="S211" s="210">
        <f t="shared" si="15"/>
        <v>2711.6850600000002</v>
      </c>
      <c r="T211" s="165">
        <f t="shared" si="13"/>
        <v>0.24878048780487805</v>
      </c>
      <c r="U211" s="209"/>
      <c r="V211" s="209"/>
      <c r="W211" s="208"/>
      <c r="X211" s="209"/>
      <c r="Y211" s="209"/>
      <c r="Z211" s="209"/>
      <c r="AA211" s="175">
        <f>MIN(IF(Z211&gt;0,(AHBRatingBest+AHBRatingWorst)-(((AHBRatingBest-AHBRatingWorst)/(ARMWorstTime-ARMBestTime))*(Z211-ARMBestTime)+AHBRatingWorst),0),10)</f>
        <v>0</v>
      </c>
      <c r="AB211" s="286"/>
      <c r="AC211" s="313">
        <f t="shared" si="14"/>
        <v>1</v>
      </c>
    </row>
    <row r="212" spans="8:29" ht="15" customHeight="1">
      <c r="H212" s="181" t="s">
        <v>1097</v>
      </c>
      <c r="I212" s="182" t="s">
        <v>634</v>
      </c>
      <c r="J212" s="219" t="s">
        <v>1062</v>
      </c>
      <c r="K212" s="220">
        <v>2006</v>
      </c>
      <c r="L212" s="221" t="s">
        <v>1443</v>
      </c>
      <c r="M212" s="221" t="s">
        <v>260</v>
      </c>
      <c r="N212" s="221"/>
      <c r="O212" s="222"/>
      <c r="P212" s="223" t="s">
        <v>1202</v>
      </c>
      <c r="Q212" s="224">
        <v>214</v>
      </c>
      <c r="R212" s="224">
        <v>1430</v>
      </c>
      <c r="S212" s="210">
        <f t="shared" si="15"/>
        <v>3152.60946</v>
      </c>
      <c r="T212" s="165">
        <f t="shared" si="13"/>
        <v>0.14965034965034965</v>
      </c>
      <c r="U212" s="209"/>
      <c r="V212" s="209"/>
      <c r="W212" s="208"/>
      <c r="X212" s="209"/>
      <c r="Y212" s="209"/>
      <c r="Z212" s="209">
        <v>41.755</v>
      </c>
      <c r="AA212" s="175">
        <f>MIN(IF(Z212&gt;0,(AHBRatingBest+AHBRatingWorst)-(((AHBRatingBest-AHBRatingWorst)/(ARMWorstTime-ARMBestTime))*(Z212-ARMBestTime)+AHBRatingWorst),0),10)</f>
        <v>7.568199999999999</v>
      </c>
      <c r="AB212" s="285"/>
      <c r="AC212" s="313">
        <f t="shared" si="14"/>
        <v>1</v>
      </c>
    </row>
    <row r="213" spans="8:29" ht="15" customHeight="1">
      <c r="H213" s="181" t="s">
        <v>1097</v>
      </c>
      <c r="I213" s="182" t="s">
        <v>635</v>
      </c>
      <c r="J213" s="219" t="s">
        <v>1062</v>
      </c>
      <c r="K213" s="220">
        <v>2003</v>
      </c>
      <c r="L213" s="221" t="s">
        <v>1440</v>
      </c>
      <c r="M213" s="221" t="s">
        <v>260</v>
      </c>
      <c r="N213" s="221"/>
      <c r="O213" s="222"/>
      <c r="P213" s="223" t="s">
        <v>1202</v>
      </c>
      <c r="Q213" s="306">
        <v>170</v>
      </c>
      <c r="R213" s="306">
        <v>1240</v>
      </c>
      <c r="S213" s="210">
        <f t="shared" si="15"/>
        <v>2733.73128</v>
      </c>
      <c r="T213" s="165">
        <f t="shared" si="13"/>
        <v>0.13709677419354838</v>
      </c>
      <c r="U213" s="206"/>
      <c r="V213" s="206"/>
      <c r="W213" s="214"/>
      <c r="X213" s="206"/>
      <c r="Y213" s="206"/>
      <c r="Z213" s="203"/>
      <c r="AA213" s="175">
        <f>MIN(IF(Z213&gt;0,(AHBRatingBest+AHBRatingWorst)-(((AHBRatingBest-AHBRatingWorst)/(ARMWorstTime-ARMBestTime))*(Z213-ARMBestTime)+AHBRatingWorst),0),10)</f>
        <v>0</v>
      </c>
      <c r="AB213" s="288"/>
      <c r="AC213" s="313">
        <f t="shared" si="14"/>
        <v>1</v>
      </c>
    </row>
    <row r="214" spans="8:29" ht="15" customHeight="1">
      <c r="H214" s="181" t="s">
        <v>1097</v>
      </c>
      <c r="I214" s="182" t="s">
        <v>636</v>
      </c>
      <c r="J214" s="219" t="s">
        <v>1062</v>
      </c>
      <c r="K214" s="220">
        <v>2002</v>
      </c>
      <c r="L214" s="221" t="s">
        <v>1440</v>
      </c>
      <c r="M214" s="221" t="s">
        <v>1049</v>
      </c>
      <c r="N214" s="221" t="s">
        <v>1439</v>
      </c>
      <c r="O214" s="222"/>
      <c r="P214" s="223" t="s">
        <v>1202</v>
      </c>
      <c r="Q214" s="306">
        <v>500</v>
      </c>
      <c r="R214" s="306">
        <v>1451</v>
      </c>
      <c r="S214" s="210">
        <f t="shared" si="15"/>
        <v>3198.906522</v>
      </c>
      <c r="T214" s="165">
        <f t="shared" si="13"/>
        <v>0.34458993797381116</v>
      </c>
      <c r="U214" s="206"/>
      <c r="V214" s="206"/>
      <c r="W214" s="214"/>
      <c r="X214" s="206"/>
      <c r="Y214" s="206"/>
      <c r="Z214" s="203"/>
      <c r="AA214" s="175">
        <f>MIN(IF(Z214&gt;0,(AHBRatingBest+AHBRatingWorst)-(((AHBRatingBest-AHBRatingWorst)/(ARMWorstTime-ARMBestTime))*(Z214-ARMBestTime)+AHBRatingWorst),0),10)</f>
        <v>0</v>
      </c>
      <c r="AB214" s="285"/>
      <c r="AC214" s="313">
        <f t="shared" si="14"/>
        <v>1</v>
      </c>
    </row>
    <row r="215" spans="8:29" ht="15" customHeight="1">
      <c r="H215" s="181" t="s">
        <v>1097</v>
      </c>
      <c r="I215" s="182" t="s">
        <v>637</v>
      </c>
      <c r="J215" s="219" t="s">
        <v>1062</v>
      </c>
      <c r="K215" s="220">
        <v>2005</v>
      </c>
      <c r="L215" s="221" t="s">
        <v>1440</v>
      </c>
      <c r="M215" s="221" t="s">
        <v>1049</v>
      </c>
      <c r="N215" s="221" t="s">
        <v>1439</v>
      </c>
      <c r="O215" s="222"/>
      <c r="P215" s="223" t="s">
        <v>1202</v>
      </c>
      <c r="Q215" s="306">
        <v>550</v>
      </c>
      <c r="R215" s="306">
        <v>1451</v>
      </c>
      <c r="S215" s="210">
        <f t="shared" si="15"/>
        <v>3198.906522</v>
      </c>
      <c r="T215" s="165">
        <f t="shared" si="13"/>
        <v>0.37904893177119225</v>
      </c>
      <c r="U215" s="206"/>
      <c r="V215" s="206"/>
      <c r="W215" s="208"/>
      <c r="X215" s="206"/>
      <c r="Y215" s="209"/>
      <c r="Z215" s="206"/>
      <c r="AA215" s="175">
        <f>MIN(IF(Z215&gt;0,(AHBRatingBest+AHBRatingWorst)-(((AHBRatingBest-AHBRatingWorst)/(ARMWorstTime-ARMBestTime))*(Z215-ARMBestTime)+AHBRatingWorst),0),10)</f>
        <v>0</v>
      </c>
      <c r="AB215" s="281"/>
      <c r="AC215" s="313">
        <f t="shared" si="14"/>
        <v>1</v>
      </c>
    </row>
    <row r="216" spans="8:29" ht="15" customHeight="1">
      <c r="H216" s="181" t="s">
        <v>1097</v>
      </c>
      <c r="I216" s="182" t="s">
        <v>638</v>
      </c>
      <c r="J216" s="219" t="s">
        <v>1062</v>
      </c>
      <c r="K216" s="220">
        <v>2006</v>
      </c>
      <c r="L216" s="221" t="s">
        <v>1443</v>
      </c>
      <c r="M216" s="221" t="s">
        <v>1049</v>
      </c>
      <c r="N216" s="221"/>
      <c r="O216" s="222"/>
      <c r="P216" s="223" t="s">
        <v>1202</v>
      </c>
      <c r="Q216" s="224">
        <v>542</v>
      </c>
      <c r="R216" s="224">
        <v>1451</v>
      </c>
      <c r="S216" s="164">
        <f t="shared" si="15"/>
        <v>3198.906522</v>
      </c>
      <c r="T216" s="165">
        <f t="shared" si="13"/>
        <v>0.3735354927636113</v>
      </c>
      <c r="U216" s="226"/>
      <c r="V216" s="226"/>
      <c r="W216" s="227"/>
      <c r="X216" s="226"/>
      <c r="Y216" s="226"/>
      <c r="Z216" s="226">
        <v>39.385</v>
      </c>
      <c r="AA216" s="175">
        <f>MIN(IF(Z216&gt;0,(AHBRatingBest+AHBRatingWorst)-(((AHBRatingBest-AHBRatingWorst)/(ARMWorstTime-ARMBestTime))*(Z216-ARMBestTime)+AHBRatingWorst),0),10)</f>
        <v>8.421400000000002</v>
      </c>
      <c r="AB216" s="282"/>
      <c r="AC216" s="313">
        <f t="shared" si="14"/>
        <v>1</v>
      </c>
    </row>
    <row r="217" spans="8:29" ht="15" customHeight="1">
      <c r="H217" s="181" t="s">
        <v>1097</v>
      </c>
      <c r="I217" s="182" t="s">
        <v>639</v>
      </c>
      <c r="J217" s="219" t="s">
        <v>1062</v>
      </c>
      <c r="K217" s="220">
        <v>2000</v>
      </c>
      <c r="L217" s="221" t="s">
        <v>1440</v>
      </c>
      <c r="M217" s="221" t="s">
        <v>1049</v>
      </c>
      <c r="N217" s="221"/>
      <c r="O217" s="222"/>
      <c r="P217" s="223" t="s">
        <v>1202</v>
      </c>
      <c r="Q217" s="306">
        <v>607</v>
      </c>
      <c r="R217" s="306">
        <v>1140</v>
      </c>
      <c r="S217" s="210">
        <f t="shared" si="15"/>
        <v>2513.26908</v>
      </c>
      <c r="T217" s="165">
        <f t="shared" si="13"/>
        <v>0.5324561403508772</v>
      </c>
      <c r="U217" s="206"/>
      <c r="V217" s="206"/>
      <c r="W217" s="213"/>
      <c r="X217" s="207"/>
      <c r="Y217" s="207"/>
      <c r="Z217" s="202"/>
      <c r="AA217" s="175">
        <f>MIN(IF(Z217&gt;0,(AHBRatingBest+AHBRatingWorst)-(((AHBRatingBest-AHBRatingWorst)/(ARMWorstTime-ARMBestTime))*(Z217-ARMBestTime)+AHBRatingWorst),0),10)</f>
        <v>0</v>
      </c>
      <c r="AB217" s="283"/>
      <c r="AC217" s="313">
        <f t="shared" si="14"/>
        <v>1</v>
      </c>
    </row>
    <row r="218" spans="8:29" ht="15" customHeight="1">
      <c r="H218" s="181" t="s">
        <v>1097</v>
      </c>
      <c r="I218" s="182" t="s">
        <v>640</v>
      </c>
      <c r="J218" s="219" t="s">
        <v>1062</v>
      </c>
      <c r="K218" s="220">
        <v>2000</v>
      </c>
      <c r="L218" s="221" t="s">
        <v>1440</v>
      </c>
      <c r="M218" s="221" t="s">
        <v>1049</v>
      </c>
      <c r="N218" s="221"/>
      <c r="O218" s="222"/>
      <c r="P218" s="223" t="s">
        <v>1202</v>
      </c>
      <c r="Q218" s="225">
        <v>629</v>
      </c>
      <c r="R218" s="225">
        <v>1130</v>
      </c>
      <c r="S218" s="164">
        <f t="shared" si="15"/>
        <v>2491.2228600000003</v>
      </c>
      <c r="T218" s="165">
        <f t="shared" si="13"/>
        <v>0.5566371681415929</v>
      </c>
      <c r="U218" s="202"/>
      <c r="V218" s="202"/>
      <c r="W218" s="227"/>
      <c r="X218" s="226"/>
      <c r="Y218" s="226"/>
      <c r="Z218" s="226"/>
      <c r="AA218" s="175">
        <f>MIN(IF(Z218&gt;0,(AHBRatingBest+AHBRatingWorst)-(((AHBRatingBest-AHBRatingWorst)/(ARMWorstTime-ARMBestTime))*(Z218-ARMBestTime)+AHBRatingWorst),0),10)</f>
        <v>0</v>
      </c>
      <c r="AB218" s="281"/>
      <c r="AC218" s="313">
        <f t="shared" si="14"/>
        <v>1</v>
      </c>
    </row>
    <row r="219" spans="8:29" ht="15" customHeight="1">
      <c r="H219" s="181" t="s">
        <v>1097</v>
      </c>
      <c r="I219" s="182" t="s">
        <v>641</v>
      </c>
      <c r="J219" s="219" t="s">
        <v>1062</v>
      </c>
      <c r="K219" s="220">
        <v>1969</v>
      </c>
      <c r="L219" s="221" t="s">
        <v>1440</v>
      </c>
      <c r="M219" s="221" t="s">
        <v>1049</v>
      </c>
      <c r="N219" s="221"/>
      <c r="O219" s="222"/>
      <c r="P219" s="223" t="s">
        <v>1202</v>
      </c>
      <c r="Q219" s="224">
        <v>502</v>
      </c>
      <c r="R219" s="224">
        <v>998</v>
      </c>
      <c r="S219" s="210">
        <f t="shared" si="15"/>
        <v>2200.212756</v>
      </c>
      <c r="T219" s="165">
        <f t="shared" si="13"/>
        <v>0.503006012024048</v>
      </c>
      <c r="U219" s="209"/>
      <c r="V219" s="209"/>
      <c r="W219" s="208"/>
      <c r="X219" s="209"/>
      <c r="Y219" s="209"/>
      <c r="Z219" s="209">
        <v>40.358</v>
      </c>
      <c r="AA219" s="175">
        <f>MIN(IF(Z219&gt;0,(AHBRatingBest+AHBRatingWorst)-(((AHBRatingBest-AHBRatingWorst)/(ARMWorstTime-ARMBestTime))*(Z219-ARMBestTime)+AHBRatingWorst),0),10)</f>
        <v>8.07112</v>
      </c>
      <c r="AB219" s="281"/>
      <c r="AC219" s="313">
        <f t="shared" si="14"/>
        <v>1</v>
      </c>
    </row>
    <row r="220" spans="8:29" ht="15" customHeight="1">
      <c r="H220" s="181" t="s">
        <v>1097</v>
      </c>
      <c r="I220" s="182" t="s">
        <v>642</v>
      </c>
      <c r="J220" s="219" t="s">
        <v>1062</v>
      </c>
      <c r="K220" s="220">
        <v>2001</v>
      </c>
      <c r="L220" s="221" t="s">
        <v>1440</v>
      </c>
      <c r="M220" s="221" t="s">
        <v>260</v>
      </c>
      <c r="N220" s="221"/>
      <c r="O220" s="222"/>
      <c r="P220" s="223" t="s">
        <v>1202</v>
      </c>
      <c r="Q220" s="306">
        <v>59</v>
      </c>
      <c r="R220" s="306">
        <v>968</v>
      </c>
      <c r="S220" s="210">
        <f t="shared" si="15"/>
        <v>2134.0740960000003</v>
      </c>
      <c r="T220" s="165">
        <f t="shared" si="13"/>
        <v>0.060950413223140494</v>
      </c>
      <c r="U220" s="206"/>
      <c r="V220" s="206"/>
      <c r="W220" s="214"/>
      <c r="X220" s="206"/>
      <c r="Y220" s="206"/>
      <c r="Z220" s="203"/>
      <c r="AA220" s="175">
        <f>MIN(IF(Z220&gt;0,(AHBRatingBest+AHBRatingWorst)-(((AHBRatingBest-AHBRatingWorst)/(ARMWorstTime-ARMBestTime))*(Z220-ARMBestTime)+AHBRatingWorst),0),10)</f>
        <v>0</v>
      </c>
      <c r="AB220" s="281"/>
      <c r="AC220" s="313">
        <f t="shared" si="14"/>
        <v>1</v>
      </c>
    </row>
    <row r="221" spans="8:29" ht="15" customHeight="1">
      <c r="H221" s="181" t="s">
        <v>1097</v>
      </c>
      <c r="I221" s="182" t="s">
        <v>643</v>
      </c>
      <c r="J221" s="219" t="s">
        <v>1062</v>
      </c>
      <c r="K221" s="220">
        <v>1967</v>
      </c>
      <c r="L221" s="221" t="s">
        <v>1443</v>
      </c>
      <c r="M221" s="221" t="s">
        <v>1049</v>
      </c>
      <c r="N221" s="221"/>
      <c r="O221" s="222"/>
      <c r="P221" s="223" t="s">
        <v>1202</v>
      </c>
      <c r="Q221" s="306">
        <v>499</v>
      </c>
      <c r="R221" s="306">
        <v>1000</v>
      </c>
      <c r="S221" s="210">
        <f t="shared" si="15"/>
        <v>2204.6220000000003</v>
      </c>
      <c r="T221" s="165">
        <f t="shared" si="13"/>
        <v>0.499</v>
      </c>
      <c r="U221" s="206"/>
      <c r="V221" s="206"/>
      <c r="W221" s="214"/>
      <c r="X221" s="206"/>
      <c r="Y221" s="206"/>
      <c r="Z221" s="201"/>
      <c r="AA221" s="175">
        <f>MIN(IF(Z221&gt;0,(AHBRatingBest+AHBRatingWorst)-(((AHBRatingBest-AHBRatingWorst)/(ARMWorstTime-ARMBestTime))*(Z221-ARMBestTime)+AHBRatingWorst),0),10)</f>
        <v>0</v>
      </c>
      <c r="AB221" s="285"/>
      <c r="AC221" s="313">
        <f t="shared" si="14"/>
        <v>1</v>
      </c>
    </row>
    <row r="222" spans="8:29" ht="15" customHeight="1">
      <c r="H222" s="181" t="s">
        <v>1097</v>
      </c>
      <c r="I222" s="182" t="s">
        <v>644</v>
      </c>
      <c r="J222" s="219" t="s">
        <v>1062</v>
      </c>
      <c r="K222" s="220">
        <v>2005</v>
      </c>
      <c r="L222" s="221" t="s">
        <v>1440</v>
      </c>
      <c r="M222" s="221" t="s">
        <v>259</v>
      </c>
      <c r="N222" s="221"/>
      <c r="O222" s="222"/>
      <c r="P222" s="223" t="s">
        <v>1202</v>
      </c>
      <c r="Q222" s="225">
        <v>256</v>
      </c>
      <c r="R222" s="225">
        <v>1568</v>
      </c>
      <c r="S222" s="210">
        <f t="shared" si="15"/>
        <v>3456.847296</v>
      </c>
      <c r="T222" s="165">
        <f t="shared" si="13"/>
        <v>0.16326530612244897</v>
      </c>
      <c r="U222" s="209"/>
      <c r="V222" s="209"/>
      <c r="W222" s="208"/>
      <c r="X222" s="209"/>
      <c r="Y222" s="209"/>
      <c r="Z222" s="209">
        <v>42.683</v>
      </c>
      <c r="AA222" s="175">
        <f>MIN(IF(Z222&gt;0,(AHBRatingBest+AHBRatingWorst)-(((AHBRatingBest-AHBRatingWorst)/(ARMWorstTime-ARMBestTime))*(Z222-ARMBestTime)+AHBRatingWorst),0),10)</f>
        <v>7.234120000000001</v>
      </c>
      <c r="AB222" s="281"/>
      <c r="AC222" s="313">
        <f t="shared" si="14"/>
        <v>1</v>
      </c>
    </row>
    <row r="223" spans="8:29" ht="15" customHeight="1">
      <c r="H223" s="181" t="s">
        <v>1097</v>
      </c>
      <c r="I223" s="182" t="s">
        <v>645</v>
      </c>
      <c r="J223" s="219" t="s">
        <v>1062</v>
      </c>
      <c r="K223" s="220">
        <v>1971</v>
      </c>
      <c r="L223" s="221" t="s">
        <v>1443</v>
      </c>
      <c r="M223" s="221" t="s">
        <v>259</v>
      </c>
      <c r="N223" s="221"/>
      <c r="O223" s="222"/>
      <c r="P223" s="223" t="s">
        <v>1202</v>
      </c>
      <c r="Q223" s="224">
        <v>309</v>
      </c>
      <c r="R223" s="224">
        <v>1615</v>
      </c>
      <c r="S223" s="210">
        <f t="shared" si="15"/>
        <v>3560.46453</v>
      </c>
      <c r="T223" s="165">
        <f t="shared" si="13"/>
        <v>0.1913312693498452</v>
      </c>
      <c r="U223" s="209"/>
      <c r="V223" s="209"/>
      <c r="W223" s="208"/>
      <c r="X223" s="209"/>
      <c r="Y223" s="209"/>
      <c r="Z223" s="209">
        <v>41.624</v>
      </c>
      <c r="AA223" s="175">
        <f>MIN(IF(Z223&gt;0,(AHBRatingBest+AHBRatingWorst)-(((AHBRatingBest-AHBRatingWorst)/(ARMWorstTime-ARMBestTime))*(Z223-ARMBestTime)+AHBRatingWorst),0),10)</f>
        <v>7.615359999999999</v>
      </c>
      <c r="AB223" s="282"/>
      <c r="AC223" s="313">
        <f t="shared" si="14"/>
        <v>1</v>
      </c>
    </row>
    <row r="224" spans="8:29" ht="15" customHeight="1">
      <c r="H224" s="181" t="s">
        <v>1097</v>
      </c>
      <c r="I224" s="182" t="s">
        <v>646</v>
      </c>
      <c r="J224" s="219" t="s">
        <v>1062</v>
      </c>
      <c r="K224" s="220">
        <v>2000</v>
      </c>
      <c r="L224" s="221" t="s">
        <v>1440</v>
      </c>
      <c r="M224" s="221" t="s">
        <v>259</v>
      </c>
      <c r="N224" s="221"/>
      <c r="O224" s="222"/>
      <c r="P224" s="223" t="s">
        <v>1202</v>
      </c>
      <c r="Q224" s="224">
        <v>399</v>
      </c>
      <c r="R224" s="224">
        <v>1628</v>
      </c>
      <c r="S224" s="210">
        <f t="shared" si="15"/>
        <v>3589.124616</v>
      </c>
      <c r="T224" s="165">
        <f t="shared" si="13"/>
        <v>0.24508599508599507</v>
      </c>
      <c r="U224" s="209"/>
      <c r="V224" s="209"/>
      <c r="W224" s="208"/>
      <c r="X224" s="209"/>
      <c r="Y224" s="209"/>
      <c r="Z224" s="209">
        <v>41.433</v>
      </c>
      <c r="AA224" s="175">
        <f>MIN(IF(Z224&gt;0,(AHBRatingBest+AHBRatingWorst)-(((AHBRatingBest-AHBRatingWorst)/(ARMWorstTime-ARMBestTime))*(Z224-ARMBestTime)+AHBRatingWorst),0),10)</f>
        <v>7.68412</v>
      </c>
      <c r="AB224" s="281"/>
      <c r="AC224" s="313">
        <f t="shared" si="14"/>
        <v>1</v>
      </c>
    </row>
    <row r="225" spans="8:29" ht="15" customHeight="1">
      <c r="H225" s="181" t="s">
        <v>1097</v>
      </c>
      <c r="I225" s="182" t="s">
        <v>647</v>
      </c>
      <c r="J225" s="219" t="s">
        <v>1062</v>
      </c>
      <c r="K225" s="220">
        <v>2007</v>
      </c>
      <c r="L225" s="221" t="s">
        <v>1443</v>
      </c>
      <c r="M225" s="221" t="s">
        <v>259</v>
      </c>
      <c r="N225" s="221"/>
      <c r="O225" s="222"/>
      <c r="P225" s="223" t="s">
        <v>1202</v>
      </c>
      <c r="Q225" s="224">
        <v>312</v>
      </c>
      <c r="R225" s="224">
        <v>1630</v>
      </c>
      <c r="S225" s="164">
        <f t="shared" si="15"/>
        <v>3593.53386</v>
      </c>
      <c r="T225" s="165">
        <f t="shared" si="13"/>
        <v>0.19141104294478528</v>
      </c>
      <c r="U225" s="226"/>
      <c r="V225" s="226"/>
      <c r="W225" s="227"/>
      <c r="X225" s="226"/>
      <c r="Y225" s="226"/>
      <c r="Z225" s="226">
        <v>42.073</v>
      </c>
      <c r="AA225" s="175">
        <f>MIN(IF(Z225&gt;0,(AHBRatingBest+AHBRatingWorst)-(((AHBRatingBest-AHBRatingWorst)/(ARMWorstTime-ARMBestTime))*(Z225-ARMBestTime)+AHBRatingWorst),0),10)</f>
        <v>7.453720000000001</v>
      </c>
      <c r="AB225" s="282"/>
      <c r="AC225" s="313">
        <f t="shared" si="14"/>
        <v>1</v>
      </c>
    </row>
    <row r="226" spans="8:29" ht="15" customHeight="1">
      <c r="H226" s="181" t="s">
        <v>1097</v>
      </c>
      <c r="I226" s="182" t="s">
        <v>648</v>
      </c>
      <c r="J226" s="219" t="s">
        <v>1062</v>
      </c>
      <c r="K226" s="220">
        <v>1984</v>
      </c>
      <c r="L226" s="221" t="s">
        <v>1440</v>
      </c>
      <c r="M226" s="221" t="s">
        <v>261</v>
      </c>
      <c r="N226" s="221" t="s">
        <v>1438</v>
      </c>
      <c r="O226" s="222"/>
      <c r="P226" s="223" t="s">
        <v>1202</v>
      </c>
      <c r="Q226" s="224">
        <v>243</v>
      </c>
      <c r="R226" s="224">
        <v>1180</v>
      </c>
      <c r="S226" s="210">
        <f t="shared" si="15"/>
        <v>2601.4539600000003</v>
      </c>
      <c r="T226" s="165">
        <f t="shared" si="13"/>
        <v>0.2059322033898305</v>
      </c>
      <c r="U226" s="209"/>
      <c r="V226" s="209"/>
      <c r="W226" s="208"/>
      <c r="X226" s="209"/>
      <c r="Y226" s="209"/>
      <c r="Z226" s="209">
        <v>42.033</v>
      </c>
      <c r="AA226" s="175">
        <f>MIN(IF(Z226&gt;0,(AHBRatingBest+AHBRatingWorst)-(((AHBRatingBest-AHBRatingWorst)/(ARMWorstTime-ARMBestTime))*(Z226-ARMBestTime)+AHBRatingWorst),0),10)</f>
        <v>7.468119999999999</v>
      </c>
      <c r="AB226" s="282"/>
      <c r="AC226" s="313">
        <f t="shared" si="14"/>
        <v>1</v>
      </c>
    </row>
    <row r="227" spans="8:29" ht="15" customHeight="1">
      <c r="H227" s="181" t="s">
        <v>1097</v>
      </c>
      <c r="I227" s="182" t="s">
        <v>649</v>
      </c>
      <c r="J227" s="219" t="s">
        <v>1062</v>
      </c>
      <c r="K227" s="220">
        <v>1985</v>
      </c>
      <c r="L227" s="221" t="s">
        <v>1440</v>
      </c>
      <c r="M227" s="221" t="s">
        <v>261</v>
      </c>
      <c r="N227" s="221" t="s">
        <v>1438</v>
      </c>
      <c r="O227" s="222"/>
      <c r="P227" s="223" t="s">
        <v>1202</v>
      </c>
      <c r="Q227" s="306">
        <v>441</v>
      </c>
      <c r="R227" s="306">
        <v>980</v>
      </c>
      <c r="S227" s="210">
        <f t="shared" si="15"/>
        <v>2160.52956</v>
      </c>
      <c r="T227" s="165">
        <f t="shared" si="13"/>
        <v>0.45</v>
      </c>
      <c r="U227" s="206" t="s">
        <v>1150</v>
      </c>
      <c r="V227" s="206"/>
      <c r="W227" s="214"/>
      <c r="X227" s="206"/>
      <c r="Y227" s="206"/>
      <c r="Z227" s="203">
        <v>39.02</v>
      </c>
      <c r="AA227" s="175">
        <f>MIN(IF(Z227&gt;0,(AHBRatingBest+AHBRatingWorst)-(((AHBRatingBest-AHBRatingWorst)/(ARMWorstTime-ARMBestTime))*(Z227-ARMBestTime)+AHBRatingWorst),0),10)</f>
        <v>8.552799999999998</v>
      </c>
      <c r="AB227" s="282"/>
      <c r="AC227" s="313">
        <f t="shared" si="14"/>
        <v>1</v>
      </c>
    </row>
    <row r="228" spans="8:29" ht="15" customHeight="1">
      <c r="H228" s="181" t="s">
        <v>1097</v>
      </c>
      <c r="I228" s="182" t="s">
        <v>650</v>
      </c>
      <c r="J228" s="219" t="s">
        <v>1062</v>
      </c>
      <c r="K228" s="220">
        <v>2003</v>
      </c>
      <c r="L228" s="221" t="s">
        <v>1440</v>
      </c>
      <c r="M228" s="221" t="s">
        <v>259</v>
      </c>
      <c r="N228" s="221" t="s">
        <v>1439</v>
      </c>
      <c r="O228" s="222"/>
      <c r="P228" s="223" t="s">
        <v>1202</v>
      </c>
      <c r="Q228" s="224">
        <v>376</v>
      </c>
      <c r="R228" s="224">
        <v>2132</v>
      </c>
      <c r="S228" s="210">
        <f t="shared" si="15"/>
        <v>4700.254104000001</v>
      </c>
      <c r="T228" s="165">
        <f t="shared" si="13"/>
        <v>0.17636022514071295</v>
      </c>
      <c r="U228" s="209" t="s">
        <v>1143</v>
      </c>
      <c r="V228" s="209"/>
      <c r="W228" s="208"/>
      <c r="X228" s="209"/>
      <c r="Y228" s="209"/>
      <c r="Z228" s="209">
        <v>42.187</v>
      </c>
      <c r="AA228" s="175">
        <f>MIN(IF(Z228&gt;0,(AHBRatingBest+AHBRatingWorst)-(((AHBRatingBest-AHBRatingWorst)/(ARMWorstTime-ARMBestTime))*(Z228-ARMBestTime)+AHBRatingWorst),0),10)</f>
        <v>7.412680000000001</v>
      </c>
      <c r="AB228" s="283"/>
      <c r="AC228" s="313">
        <f t="shared" si="14"/>
        <v>1</v>
      </c>
    </row>
    <row r="229" spans="8:29" ht="15" customHeight="1">
      <c r="H229" s="181" t="s">
        <v>1097</v>
      </c>
      <c r="I229" s="182" t="s">
        <v>651</v>
      </c>
      <c r="J229" s="219" t="s">
        <v>1062</v>
      </c>
      <c r="K229" s="220">
        <v>1998</v>
      </c>
      <c r="L229" s="221" t="s">
        <v>1440</v>
      </c>
      <c r="M229" s="221" t="s">
        <v>260</v>
      </c>
      <c r="N229" s="221"/>
      <c r="O229" s="222"/>
      <c r="P229" s="223" t="s">
        <v>1202</v>
      </c>
      <c r="Q229" s="306">
        <v>234</v>
      </c>
      <c r="R229" s="306">
        <v>1509</v>
      </c>
      <c r="S229" s="210">
        <f aca="true" t="shared" si="16" ref="S229:S260">IF(R229&gt;0,R229*2.204622,"")</f>
        <v>3326.774598</v>
      </c>
      <c r="T229" s="165">
        <f t="shared" si="13"/>
        <v>0.1550695825049702</v>
      </c>
      <c r="U229" s="206"/>
      <c r="V229" s="206"/>
      <c r="W229" s="214"/>
      <c r="X229" s="206"/>
      <c r="Y229" s="206"/>
      <c r="Z229" s="203"/>
      <c r="AA229" s="175">
        <f>MIN(IF(Z229&gt;0,(AHBRatingBest+AHBRatingWorst)-(((AHBRatingBest-AHBRatingWorst)/(ARMWorstTime-ARMBestTime))*(Z229-ARMBestTime)+AHBRatingWorst),0),10)</f>
        <v>0</v>
      </c>
      <c r="AB229" s="285"/>
      <c r="AC229" s="313">
        <f t="shared" si="14"/>
        <v>1</v>
      </c>
    </row>
    <row r="230" spans="8:29" ht="15" customHeight="1">
      <c r="H230" s="181" t="s">
        <v>1422</v>
      </c>
      <c r="I230" s="182" t="s">
        <v>1421</v>
      </c>
      <c r="J230" s="219" t="s">
        <v>1068</v>
      </c>
      <c r="K230" s="220">
        <v>2000</v>
      </c>
      <c r="L230" s="221" t="s">
        <v>1440</v>
      </c>
      <c r="M230" s="221" t="s">
        <v>259</v>
      </c>
      <c r="N230" s="221"/>
      <c r="O230" s="222"/>
      <c r="P230" s="223" t="s">
        <v>1202</v>
      </c>
      <c r="Q230" s="306">
        <v>600</v>
      </c>
      <c r="R230" s="306">
        <v>1350</v>
      </c>
      <c r="S230" s="210">
        <f t="shared" si="16"/>
        <v>2976.2397</v>
      </c>
      <c r="T230" s="165">
        <f t="shared" si="13"/>
        <v>0.4444444444444444</v>
      </c>
      <c r="U230" s="206"/>
      <c r="V230" s="206"/>
      <c r="W230" s="214"/>
      <c r="X230" s="206"/>
      <c r="Y230" s="206"/>
      <c r="Z230" s="203"/>
      <c r="AA230" s="175">
        <f>MIN(IF(Z230&gt;0,(AHBRatingBest+AHBRatingWorst)-(((AHBRatingBest-AHBRatingWorst)/(ARMWorstTime-ARMBestTime))*(Z230-ARMBestTime)+AHBRatingWorst),0),10)</f>
        <v>0</v>
      </c>
      <c r="AB230" s="285"/>
      <c r="AC230" s="313">
        <f t="shared" si="14"/>
        <v>1</v>
      </c>
    </row>
    <row r="231" spans="8:29" ht="15" customHeight="1">
      <c r="H231" s="181" t="s">
        <v>1098</v>
      </c>
      <c r="I231" s="182" t="s">
        <v>652</v>
      </c>
      <c r="J231" s="219" t="s">
        <v>1067</v>
      </c>
      <c r="K231" s="220">
        <v>2004</v>
      </c>
      <c r="L231" s="221" t="s">
        <v>1440</v>
      </c>
      <c r="M231" s="221" t="s">
        <v>259</v>
      </c>
      <c r="N231" s="221"/>
      <c r="O231" s="222"/>
      <c r="P231" s="223" t="s">
        <v>1202</v>
      </c>
      <c r="Q231" s="306">
        <v>888</v>
      </c>
      <c r="R231" s="306">
        <v>780</v>
      </c>
      <c r="S231" s="210">
        <f t="shared" si="16"/>
        <v>1719.60516</v>
      </c>
      <c r="T231" s="165">
        <f t="shared" si="13"/>
        <v>1.1384615384615384</v>
      </c>
      <c r="U231" s="206"/>
      <c r="V231" s="206" t="s">
        <v>1173</v>
      </c>
      <c r="W231" s="214"/>
      <c r="X231" s="206"/>
      <c r="Y231" s="206"/>
      <c r="Z231" s="203"/>
      <c r="AA231" s="175">
        <f>MIN(IF(Z231&gt;0,(AHBRatingBest+AHBRatingWorst)-(((AHBRatingBest-AHBRatingWorst)/(ARMWorstTime-ARMBestTime))*(Z231-ARMBestTime)+AHBRatingWorst),0),10)</f>
        <v>0</v>
      </c>
      <c r="AB231" s="285"/>
      <c r="AC231" s="313">
        <f t="shared" si="14"/>
        <v>1</v>
      </c>
    </row>
    <row r="232" spans="8:29" ht="15" customHeight="1">
      <c r="H232" s="181" t="s">
        <v>1099</v>
      </c>
      <c r="I232" s="182" t="s">
        <v>653</v>
      </c>
      <c r="J232" s="219" t="s">
        <v>1133</v>
      </c>
      <c r="K232" s="220">
        <v>1964</v>
      </c>
      <c r="L232" s="221" t="s">
        <v>1440</v>
      </c>
      <c r="M232" s="221" t="s">
        <v>259</v>
      </c>
      <c r="N232" s="221"/>
      <c r="O232" s="222"/>
      <c r="P232" s="223" t="s">
        <v>1202</v>
      </c>
      <c r="Q232" s="306">
        <v>89</v>
      </c>
      <c r="R232" s="306">
        <v>454</v>
      </c>
      <c r="S232" s="210">
        <f t="shared" si="16"/>
        <v>1000.8983880000001</v>
      </c>
      <c r="T232" s="165">
        <f t="shared" si="13"/>
        <v>0.1960352422907489</v>
      </c>
      <c r="U232" s="206"/>
      <c r="V232" s="206" t="s">
        <v>1173</v>
      </c>
      <c r="W232" s="214"/>
      <c r="X232" s="206"/>
      <c r="Y232" s="206"/>
      <c r="Z232" s="201"/>
      <c r="AA232" s="175">
        <f>MIN(IF(Z232&gt;0,(AHBRatingBest+AHBRatingWorst)-(((AHBRatingBest-AHBRatingWorst)/(ARMWorstTime-ARMBestTime))*(Z232-ARMBestTime)+AHBRatingWorst),0),10)</f>
        <v>0</v>
      </c>
      <c r="AB232" s="281"/>
      <c r="AC232" s="313">
        <f t="shared" si="14"/>
        <v>1</v>
      </c>
    </row>
    <row r="233" spans="8:29" ht="15" customHeight="1">
      <c r="H233" s="181" t="s">
        <v>1100</v>
      </c>
      <c r="I233" s="182" t="s">
        <v>477</v>
      </c>
      <c r="J233" s="219" t="s">
        <v>1061</v>
      </c>
      <c r="K233" s="220">
        <v>2000</v>
      </c>
      <c r="L233" s="221" t="s">
        <v>1443</v>
      </c>
      <c r="M233" s="221" t="s">
        <v>259</v>
      </c>
      <c r="N233" s="221"/>
      <c r="O233" s="222"/>
      <c r="P233" s="223" t="s">
        <v>1202</v>
      </c>
      <c r="Q233" s="225">
        <v>388</v>
      </c>
      <c r="R233" s="225">
        <v>1450</v>
      </c>
      <c r="S233" s="164">
        <f t="shared" si="16"/>
        <v>3196.7019</v>
      </c>
      <c r="T233" s="165">
        <f t="shared" si="13"/>
        <v>0.2675862068965517</v>
      </c>
      <c r="U233" s="226"/>
      <c r="V233" s="226"/>
      <c r="W233" s="227"/>
      <c r="X233" s="226"/>
      <c r="Y233" s="226"/>
      <c r="Z233" s="226">
        <v>40.139</v>
      </c>
      <c r="AA233" s="175">
        <f>MIN(IF(Z233&gt;0,(AHBRatingBest+AHBRatingWorst)-(((AHBRatingBest-AHBRatingWorst)/(ARMWorstTime-ARMBestTime))*(Z233-ARMBestTime)+AHBRatingWorst),0),10)</f>
        <v>8.14996</v>
      </c>
      <c r="AB233" s="282"/>
      <c r="AC233" s="313">
        <f t="shared" si="14"/>
        <v>1</v>
      </c>
    </row>
    <row r="234" spans="8:29" ht="15" customHeight="1">
      <c r="H234" s="181" t="s">
        <v>1100</v>
      </c>
      <c r="I234" s="182" t="s">
        <v>1149</v>
      </c>
      <c r="J234" s="219" t="s">
        <v>1062</v>
      </c>
      <c r="K234" s="220">
        <v>2000</v>
      </c>
      <c r="L234" s="221" t="s">
        <v>1443</v>
      </c>
      <c r="M234" s="221" t="s">
        <v>1049</v>
      </c>
      <c r="N234" s="221"/>
      <c r="O234" s="222"/>
      <c r="P234" s="223" t="s">
        <v>1202</v>
      </c>
      <c r="Q234" s="306">
        <v>601</v>
      </c>
      <c r="R234" s="306">
        <v>1165</v>
      </c>
      <c r="S234" s="210">
        <f t="shared" si="16"/>
        <v>2568.38463</v>
      </c>
      <c r="T234" s="165">
        <f t="shared" si="13"/>
        <v>0.5158798283261803</v>
      </c>
      <c r="U234" s="206"/>
      <c r="V234" s="206"/>
      <c r="W234" s="208"/>
      <c r="X234" s="204"/>
      <c r="Y234" s="204"/>
      <c r="Z234" s="205"/>
      <c r="AA234" s="175">
        <f>MIN(IF(Z234&gt;0,(AHBRatingBest+AHBRatingWorst)-(((AHBRatingBest-AHBRatingWorst)/(ARMWorstTime-ARMBestTime))*(Z234-ARMBestTime)+AHBRatingWorst),0),10)</f>
        <v>0</v>
      </c>
      <c r="AB234" s="282"/>
      <c r="AC234" s="313">
        <f t="shared" si="14"/>
        <v>1</v>
      </c>
    </row>
    <row r="235" spans="8:29" ht="15" customHeight="1">
      <c r="H235" s="181" t="s">
        <v>1100</v>
      </c>
      <c r="I235" s="182" t="s">
        <v>478</v>
      </c>
      <c r="J235" s="219" t="s">
        <v>1061</v>
      </c>
      <c r="K235" s="220">
        <v>2000</v>
      </c>
      <c r="L235" s="221" t="s">
        <v>1440</v>
      </c>
      <c r="M235" s="221" t="s">
        <v>1049</v>
      </c>
      <c r="N235" s="221"/>
      <c r="O235" s="222"/>
      <c r="P235" s="223" t="s">
        <v>1202</v>
      </c>
      <c r="Q235" s="225">
        <v>885</v>
      </c>
      <c r="R235" s="225">
        <v>550</v>
      </c>
      <c r="S235" s="164">
        <f t="shared" si="16"/>
        <v>1212.5421000000001</v>
      </c>
      <c r="T235" s="165">
        <f t="shared" si="13"/>
        <v>1.6090909090909091</v>
      </c>
      <c r="U235" s="205" t="s">
        <v>1137</v>
      </c>
      <c r="V235" s="205"/>
      <c r="W235" s="227"/>
      <c r="X235" s="226"/>
      <c r="Y235" s="226"/>
      <c r="Z235" s="226">
        <v>29.983</v>
      </c>
      <c r="AA235" s="175">
        <f>MIN(IF(Z235&gt;0,(AHBRatingBest+AHBRatingWorst)-(((AHBRatingBest-AHBRatingWorst)/(ARMWorstTime-ARMBestTime))*(Z235-ARMBestTime)+AHBRatingWorst),0),10)</f>
        <v>10</v>
      </c>
      <c r="AB235" s="282">
        <v>8.88</v>
      </c>
      <c r="AC235" s="313">
        <f t="shared" si="14"/>
        <v>1</v>
      </c>
    </row>
    <row r="236" spans="8:29" ht="15" customHeight="1">
      <c r="H236" s="181" t="s">
        <v>1100</v>
      </c>
      <c r="I236" s="182" t="s">
        <v>479</v>
      </c>
      <c r="J236" s="219" t="s">
        <v>1061</v>
      </c>
      <c r="K236" s="220">
        <v>2000</v>
      </c>
      <c r="L236" s="221" t="s">
        <v>1443</v>
      </c>
      <c r="M236" s="221" t="s">
        <v>1049</v>
      </c>
      <c r="N236" s="221"/>
      <c r="O236" s="222"/>
      <c r="P236" s="223" t="s">
        <v>1202</v>
      </c>
      <c r="Q236" s="224">
        <v>33</v>
      </c>
      <c r="R236" s="224">
        <v>85</v>
      </c>
      <c r="S236" s="210">
        <f t="shared" si="16"/>
        <v>187.39287000000002</v>
      </c>
      <c r="T236" s="165">
        <f t="shared" si="13"/>
        <v>0.38823529411764707</v>
      </c>
      <c r="U236" s="209"/>
      <c r="V236" s="209"/>
      <c r="W236" s="208"/>
      <c r="X236" s="209"/>
      <c r="Y236" s="209"/>
      <c r="Z236" s="209"/>
      <c r="AA236" s="175">
        <f>MIN(IF(Z236&gt;0,(AHBRatingBest+AHBRatingWorst)-(((AHBRatingBest-AHBRatingWorst)/(ARMWorstTime-ARMBestTime))*(Z236-ARMBestTime)+AHBRatingWorst),0),10)</f>
        <v>0</v>
      </c>
      <c r="AB236" s="282"/>
      <c r="AC236" s="313">
        <f t="shared" si="14"/>
        <v>1</v>
      </c>
    </row>
    <row r="237" spans="8:29" ht="15" customHeight="1">
      <c r="H237" s="181" t="s">
        <v>1100</v>
      </c>
      <c r="I237" s="182" t="s">
        <v>480</v>
      </c>
      <c r="J237" s="219" t="s">
        <v>1061</v>
      </c>
      <c r="K237" s="220">
        <v>2010</v>
      </c>
      <c r="L237" s="221" t="s">
        <v>1443</v>
      </c>
      <c r="M237" s="221"/>
      <c r="N237" s="221"/>
      <c r="O237" s="222"/>
      <c r="P237" s="223" t="s">
        <v>1202</v>
      </c>
      <c r="Q237" s="225">
        <v>1485</v>
      </c>
      <c r="R237" s="225">
        <v>545</v>
      </c>
      <c r="S237" s="210">
        <f t="shared" si="16"/>
        <v>1201.51899</v>
      </c>
      <c r="T237" s="165">
        <f t="shared" si="13"/>
        <v>2.7247706422018347</v>
      </c>
      <c r="U237" s="206"/>
      <c r="V237" s="206"/>
      <c r="W237" s="214"/>
      <c r="X237" s="206"/>
      <c r="Y237" s="206"/>
      <c r="Z237" s="203"/>
      <c r="AA237" s="175">
        <f>MIN(IF(Z237&gt;0,(AHBRatingBest+AHBRatingWorst)-(((AHBRatingBest-AHBRatingWorst)/(ARMWorstTime-ARMBestTime))*(Z237-ARMBestTime)+AHBRatingWorst),0),10)</f>
        <v>0</v>
      </c>
      <c r="AB237" s="282"/>
      <c r="AC237" s="313">
        <f t="shared" si="14"/>
        <v>1</v>
      </c>
    </row>
    <row r="238" spans="8:29" ht="15" customHeight="1">
      <c r="H238" s="181" t="s">
        <v>1101</v>
      </c>
      <c r="I238" s="182" t="s">
        <v>654</v>
      </c>
      <c r="J238" s="219"/>
      <c r="K238" s="220">
        <v>2009</v>
      </c>
      <c r="L238" s="221" t="s">
        <v>1443</v>
      </c>
      <c r="M238" s="221" t="s">
        <v>259</v>
      </c>
      <c r="N238" s="221"/>
      <c r="O238" s="222"/>
      <c r="P238" s="223" t="s">
        <v>1202</v>
      </c>
      <c r="Q238" s="306">
        <v>629</v>
      </c>
      <c r="R238" s="306">
        <v>1721</v>
      </c>
      <c r="S238" s="210">
        <f t="shared" si="16"/>
        <v>3794.154462</v>
      </c>
      <c r="T238" s="165">
        <f t="shared" si="13"/>
        <v>0.3654851830331203</v>
      </c>
      <c r="U238" s="206"/>
      <c r="V238" s="206"/>
      <c r="W238" s="214"/>
      <c r="X238" s="206"/>
      <c r="Y238" s="206"/>
      <c r="Z238" s="203">
        <v>40.494</v>
      </c>
      <c r="AA238" s="175">
        <f>MIN(IF(Z238&gt;0,(AHBRatingBest+AHBRatingWorst)-(((AHBRatingBest-AHBRatingWorst)/(ARMWorstTime-ARMBestTime))*(Z238-ARMBestTime)+AHBRatingWorst),0),10)</f>
        <v>8.02216</v>
      </c>
      <c r="AB238" s="283">
        <v>11.87</v>
      </c>
      <c r="AC238" s="313">
        <f t="shared" si="14"/>
        <v>1</v>
      </c>
    </row>
    <row r="239" spans="8:29" ht="15" customHeight="1">
      <c r="H239" s="181" t="s">
        <v>1102</v>
      </c>
      <c r="I239" s="182" t="s">
        <v>655</v>
      </c>
      <c r="J239" s="219"/>
      <c r="K239" s="220">
        <v>2008</v>
      </c>
      <c r="L239" s="221" t="s">
        <v>1443</v>
      </c>
      <c r="M239" s="221" t="s">
        <v>259</v>
      </c>
      <c r="N239" s="221"/>
      <c r="O239" s="222"/>
      <c r="P239" s="223" t="s">
        <v>1202</v>
      </c>
      <c r="Q239" s="306">
        <v>489</v>
      </c>
      <c r="R239" s="306">
        <v>1450</v>
      </c>
      <c r="S239" s="210">
        <f t="shared" si="16"/>
        <v>3196.7019</v>
      </c>
      <c r="T239" s="165">
        <f t="shared" si="13"/>
        <v>0.3372413793103448</v>
      </c>
      <c r="U239" s="206"/>
      <c r="V239" s="206"/>
      <c r="W239" s="214"/>
      <c r="X239" s="206"/>
      <c r="Y239" s="206"/>
      <c r="Z239" s="203">
        <v>39.857</v>
      </c>
      <c r="AA239" s="175">
        <f>MIN(IF(Z239&gt;0,(AHBRatingBest+AHBRatingWorst)-(((AHBRatingBest-AHBRatingWorst)/(ARMWorstTime-ARMBestTime))*(Z239-ARMBestTime)+AHBRatingWorst),0),10)</f>
        <v>8.25148</v>
      </c>
      <c r="AB239" s="281"/>
      <c r="AC239" s="313">
        <f t="shared" si="14"/>
        <v>1</v>
      </c>
    </row>
    <row r="240" spans="8:29" ht="15" customHeight="1">
      <c r="H240" s="181" t="s">
        <v>1103</v>
      </c>
      <c r="I240" s="182" t="s">
        <v>656</v>
      </c>
      <c r="J240" s="219"/>
      <c r="K240" s="220">
        <v>2008</v>
      </c>
      <c r="L240" s="221" t="s">
        <v>1443</v>
      </c>
      <c r="M240" s="221" t="s">
        <v>261</v>
      </c>
      <c r="N240" s="221"/>
      <c r="O240" s="222"/>
      <c r="P240" s="223" t="s">
        <v>1202</v>
      </c>
      <c r="Q240" s="306">
        <v>571</v>
      </c>
      <c r="R240" s="306">
        <v>1068</v>
      </c>
      <c r="S240" s="210">
        <f t="shared" si="16"/>
        <v>2354.536296</v>
      </c>
      <c r="T240" s="165">
        <f t="shared" si="13"/>
        <v>0.5346441947565543</v>
      </c>
      <c r="U240" s="206"/>
      <c r="V240" s="206"/>
      <c r="W240" s="214"/>
      <c r="X240" s="206"/>
      <c r="Y240" s="206"/>
      <c r="Z240" s="203"/>
      <c r="AA240" s="175">
        <f>MIN(IF(Z240&gt;0,(AHBRatingBest+AHBRatingWorst)-(((AHBRatingBest-AHBRatingWorst)/(ARMWorstTime-ARMBestTime))*(Z240-ARMBestTime)+AHBRatingWorst),0),10)</f>
        <v>0</v>
      </c>
      <c r="AB240" s="281"/>
      <c r="AC240" s="313">
        <f t="shared" si="14"/>
        <v>1</v>
      </c>
    </row>
    <row r="241" spans="8:29" ht="15" customHeight="1">
      <c r="H241" s="181" t="s">
        <v>1103</v>
      </c>
      <c r="I241" s="182" t="s">
        <v>657</v>
      </c>
      <c r="J241" s="219"/>
      <c r="K241" s="220">
        <v>2004</v>
      </c>
      <c r="L241" s="221" t="s">
        <v>1440</v>
      </c>
      <c r="M241" s="221" t="s">
        <v>259</v>
      </c>
      <c r="N241" s="221" t="s">
        <v>1438</v>
      </c>
      <c r="O241" s="222"/>
      <c r="P241" s="223" t="s">
        <v>1202</v>
      </c>
      <c r="Q241" s="306">
        <v>499</v>
      </c>
      <c r="R241" s="306">
        <v>1130</v>
      </c>
      <c r="S241" s="210">
        <f t="shared" si="16"/>
        <v>2491.2228600000003</v>
      </c>
      <c r="T241" s="165">
        <f t="shared" si="13"/>
        <v>0.4415929203539823</v>
      </c>
      <c r="U241" s="206"/>
      <c r="V241" s="206"/>
      <c r="W241" s="214"/>
      <c r="X241" s="206"/>
      <c r="Y241" s="206"/>
      <c r="Z241" s="226">
        <v>39.316</v>
      </c>
      <c r="AA241" s="175">
        <f>MIN(IF(Z241&gt;0,(AHBRatingBest+AHBRatingWorst)-(((AHBRatingBest-AHBRatingWorst)/(ARMWorstTime-ARMBestTime))*(Z241-ARMBestTime)+AHBRatingWorst),0),10)</f>
        <v>8.44624</v>
      </c>
      <c r="AB241" s="282"/>
      <c r="AC241" s="313">
        <f t="shared" si="14"/>
        <v>1</v>
      </c>
    </row>
    <row r="242" spans="8:29" ht="15" customHeight="1">
      <c r="H242" s="181" t="s">
        <v>1104</v>
      </c>
      <c r="I242" s="182" t="s">
        <v>658</v>
      </c>
      <c r="J242" s="219" t="s">
        <v>1068</v>
      </c>
      <c r="K242" s="220">
        <v>2004</v>
      </c>
      <c r="L242" s="221" t="s">
        <v>1440</v>
      </c>
      <c r="M242" s="221" t="s">
        <v>259</v>
      </c>
      <c r="N242" s="221"/>
      <c r="O242" s="222"/>
      <c r="P242" s="223" t="s">
        <v>1202</v>
      </c>
      <c r="Q242" s="306">
        <v>328</v>
      </c>
      <c r="R242" s="306">
        <v>1658</v>
      </c>
      <c r="S242" s="210">
        <f t="shared" si="16"/>
        <v>3655.263276</v>
      </c>
      <c r="T242" s="165">
        <f t="shared" si="13"/>
        <v>0.19782870928829915</v>
      </c>
      <c r="U242" s="206"/>
      <c r="V242" s="206"/>
      <c r="W242" s="214"/>
      <c r="X242" s="206"/>
      <c r="Y242" s="206"/>
      <c r="Z242" s="201"/>
      <c r="AA242" s="175">
        <f>MIN(IF(Z242&gt;0,(AHBRatingBest+AHBRatingWorst)-(((AHBRatingBest-AHBRatingWorst)/(ARMWorstTime-ARMBestTime))*(Z242-ARMBestTime)+AHBRatingWorst),0),10)</f>
        <v>0</v>
      </c>
      <c r="AB242" s="282"/>
      <c r="AC242" s="313">
        <f t="shared" si="14"/>
        <v>1</v>
      </c>
    </row>
    <row r="243" spans="8:29" ht="15" customHeight="1">
      <c r="H243" s="181" t="s">
        <v>1104</v>
      </c>
      <c r="I243" s="182" t="s">
        <v>659</v>
      </c>
      <c r="J243" s="219" t="s">
        <v>1068</v>
      </c>
      <c r="K243" s="220">
        <v>2004</v>
      </c>
      <c r="L243" s="221" t="s">
        <v>1440</v>
      </c>
      <c r="M243" s="221" t="s">
        <v>259</v>
      </c>
      <c r="N243" s="221"/>
      <c r="O243" s="222"/>
      <c r="P243" s="223" t="s">
        <v>1202</v>
      </c>
      <c r="Q243" s="225">
        <v>325</v>
      </c>
      <c r="R243" s="225">
        <v>1658</v>
      </c>
      <c r="S243" s="210">
        <f t="shared" si="16"/>
        <v>3655.263276</v>
      </c>
      <c r="T243" s="165">
        <f t="shared" si="13"/>
        <v>0.19601930036188178</v>
      </c>
      <c r="U243" s="209"/>
      <c r="V243" s="209"/>
      <c r="W243" s="208"/>
      <c r="X243" s="209"/>
      <c r="Y243" s="209"/>
      <c r="Z243" s="209">
        <v>41.312</v>
      </c>
      <c r="AA243" s="175">
        <f>MIN(IF(Z243&gt;0,(AHBRatingBest+AHBRatingWorst)-(((AHBRatingBest-AHBRatingWorst)/(ARMWorstTime-ARMBestTime))*(Z243-ARMBestTime)+AHBRatingWorst),0),10)</f>
        <v>7.727680000000001</v>
      </c>
      <c r="AB243" s="282"/>
      <c r="AC243" s="313">
        <f t="shared" si="14"/>
        <v>1</v>
      </c>
    </row>
    <row r="244" spans="8:29" ht="15" customHeight="1">
      <c r="H244" s="181" t="s">
        <v>1105</v>
      </c>
      <c r="I244" s="182" t="s">
        <v>660</v>
      </c>
      <c r="J244" s="219" t="s">
        <v>1064</v>
      </c>
      <c r="K244" s="220">
        <v>1999</v>
      </c>
      <c r="L244" s="221" t="s">
        <v>1440</v>
      </c>
      <c r="M244" s="221" t="s">
        <v>1049</v>
      </c>
      <c r="N244" s="221"/>
      <c r="O244" s="222"/>
      <c r="P244" s="223" t="s">
        <v>1202</v>
      </c>
      <c r="Q244" s="225">
        <v>162</v>
      </c>
      <c r="R244" s="225">
        <v>950</v>
      </c>
      <c r="S244" s="210">
        <f t="shared" si="16"/>
        <v>2094.3909</v>
      </c>
      <c r="T244" s="165">
        <f t="shared" si="13"/>
        <v>0.1705263157894737</v>
      </c>
      <c r="U244" s="209"/>
      <c r="V244" s="209" t="s">
        <v>1173</v>
      </c>
      <c r="W244" s="208"/>
      <c r="X244" s="209"/>
      <c r="Y244" s="209"/>
      <c r="Z244" s="209">
        <v>43.226</v>
      </c>
      <c r="AA244" s="175">
        <f>MIN(IF(Z244&gt;0,(AHBRatingBest+AHBRatingWorst)-(((AHBRatingBest-AHBRatingWorst)/(ARMWorstTime-ARMBestTime))*(Z244-ARMBestTime)+AHBRatingWorst),0),10)</f>
        <v>7.038640000000001</v>
      </c>
      <c r="AB244" s="282"/>
      <c r="AC244" s="313">
        <f t="shared" si="14"/>
        <v>1</v>
      </c>
    </row>
    <row r="245" spans="8:29" ht="15" customHeight="1">
      <c r="H245" s="181" t="s">
        <v>1106</v>
      </c>
      <c r="I245" s="182" t="s">
        <v>472</v>
      </c>
      <c r="J245" s="219" t="s">
        <v>1061</v>
      </c>
      <c r="K245" s="220">
        <v>1970</v>
      </c>
      <c r="L245" s="221" t="s">
        <v>1440</v>
      </c>
      <c r="M245" s="221" t="s">
        <v>260</v>
      </c>
      <c r="N245" s="221"/>
      <c r="O245" s="222"/>
      <c r="P245" s="223" t="s">
        <v>1202</v>
      </c>
      <c r="Q245" s="306">
        <v>108</v>
      </c>
      <c r="R245" s="306">
        <v>900</v>
      </c>
      <c r="S245" s="210">
        <f t="shared" si="16"/>
        <v>1984.1598000000001</v>
      </c>
      <c r="T245" s="165">
        <f t="shared" si="13"/>
        <v>0.12</v>
      </c>
      <c r="U245" s="206"/>
      <c r="V245" s="206"/>
      <c r="W245" s="214"/>
      <c r="X245" s="206"/>
      <c r="Y245" s="206"/>
      <c r="Z245" s="203"/>
      <c r="AA245" s="175">
        <f>MIN(IF(Z245&gt;0,(AHBRatingBest+AHBRatingWorst)-(((AHBRatingBest-AHBRatingWorst)/(ARMWorstTime-ARMBestTime))*(Z245-ARMBestTime)+AHBRatingWorst),0),10)</f>
        <v>0</v>
      </c>
      <c r="AB245" s="282"/>
      <c r="AC245" s="313">
        <f t="shared" si="14"/>
        <v>1</v>
      </c>
    </row>
    <row r="246" spans="8:29" ht="15" customHeight="1">
      <c r="H246" s="181" t="s">
        <v>1106</v>
      </c>
      <c r="I246" s="182" t="s">
        <v>473</v>
      </c>
      <c r="J246" s="219" t="s">
        <v>1061</v>
      </c>
      <c r="K246" s="220">
        <v>1988</v>
      </c>
      <c r="L246" s="221" t="s">
        <v>1440</v>
      </c>
      <c r="M246" s="221" t="s">
        <v>260</v>
      </c>
      <c r="N246" s="221"/>
      <c r="O246" s="222"/>
      <c r="P246" s="223" t="s">
        <v>1202</v>
      </c>
      <c r="Q246" s="306">
        <v>118</v>
      </c>
      <c r="R246" s="306">
        <v>1220</v>
      </c>
      <c r="S246" s="210">
        <f t="shared" si="16"/>
        <v>2689.63884</v>
      </c>
      <c r="T246" s="165">
        <f t="shared" si="13"/>
        <v>0.09672131147540984</v>
      </c>
      <c r="U246" s="206"/>
      <c r="V246" s="206"/>
      <c r="W246" s="214"/>
      <c r="X246" s="206"/>
      <c r="Y246" s="206"/>
      <c r="Z246" s="203"/>
      <c r="AA246" s="175">
        <f>MIN(IF(Z246&gt;0,(AHBRatingBest+AHBRatingWorst)-(((AHBRatingBest-AHBRatingWorst)/(ARMWorstTime-ARMBestTime))*(Z246-ARMBestTime)+AHBRatingWorst),0),10)</f>
        <v>0</v>
      </c>
      <c r="AB246" s="281"/>
      <c r="AC246" s="313">
        <f t="shared" si="14"/>
        <v>1</v>
      </c>
    </row>
    <row r="247" spans="8:29" ht="15" customHeight="1">
      <c r="H247" s="181" t="s">
        <v>1106</v>
      </c>
      <c r="I247" s="182" t="s">
        <v>474</v>
      </c>
      <c r="J247" s="219" t="s">
        <v>1061</v>
      </c>
      <c r="K247" s="220">
        <v>2003</v>
      </c>
      <c r="L247" s="221" t="s">
        <v>1440</v>
      </c>
      <c r="M247" s="221" t="s">
        <v>260</v>
      </c>
      <c r="N247" s="221"/>
      <c r="O247" s="222"/>
      <c r="P247" s="223" t="s">
        <v>1202</v>
      </c>
      <c r="Q247" s="306">
        <v>239</v>
      </c>
      <c r="R247" s="306">
        <v>1481</v>
      </c>
      <c r="S247" s="210">
        <f t="shared" si="16"/>
        <v>3265.0451820000003</v>
      </c>
      <c r="T247" s="165">
        <f t="shared" si="13"/>
        <v>0.16137744767049292</v>
      </c>
      <c r="U247" s="206"/>
      <c r="V247" s="206"/>
      <c r="W247" s="214"/>
      <c r="X247" s="206"/>
      <c r="Y247" s="206"/>
      <c r="Z247" s="203"/>
      <c r="AA247" s="175">
        <f>MIN(IF(Z247&gt;0,(AHBRatingBest+AHBRatingWorst)-(((AHBRatingBest-AHBRatingWorst)/(ARMWorstTime-ARMBestTime))*(Z247-ARMBestTime)+AHBRatingWorst),0),10)</f>
        <v>0</v>
      </c>
      <c r="AB247" s="282"/>
      <c r="AC247" s="313">
        <f t="shared" si="14"/>
        <v>1</v>
      </c>
    </row>
    <row r="248" spans="8:29" ht="15" customHeight="1">
      <c r="H248" s="181" t="s">
        <v>1106</v>
      </c>
      <c r="I248" s="182" t="s">
        <v>475</v>
      </c>
      <c r="J248" s="219" t="s">
        <v>1061</v>
      </c>
      <c r="K248" s="220">
        <v>2000</v>
      </c>
      <c r="L248" s="221" t="s">
        <v>1440</v>
      </c>
      <c r="M248" s="221" t="s">
        <v>260</v>
      </c>
      <c r="N248" s="221"/>
      <c r="O248" s="222"/>
      <c r="P248" s="223" t="s">
        <v>1202</v>
      </c>
      <c r="Q248" s="306">
        <v>216</v>
      </c>
      <c r="R248" s="306">
        <v>1330</v>
      </c>
      <c r="S248" s="210">
        <f t="shared" si="16"/>
        <v>2932.14726</v>
      </c>
      <c r="T248" s="165">
        <f t="shared" si="13"/>
        <v>0.162406015037594</v>
      </c>
      <c r="U248" s="206"/>
      <c r="V248" s="206"/>
      <c r="W248" s="214"/>
      <c r="X248" s="206"/>
      <c r="Y248" s="206"/>
      <c r="Z248" s="203"/>
      <c r="AA248" s="175">
        <f>MIN(IF(Z248&gt;0,(AHBRatingBest+AHBRatingWorst)-(((AHBRatingBest-AHBRatingWorst)/(ARMWorstTime-ARMBestTime))*(Z248-ARMBestTime)+AHBRatingWorst),0),10)</f>
        <v>0</v>
      </c>
      <c r="AB248" s="282"/>
      <c r="AC248" s="313">
        <f t="shared" si="14"/>
        <v>1</v>
      </c>
    </row>
    <row r="249" spans="8:29" ht="15" customHeight="1">
      <c r="H249" s="181" t="s">
        <v>1106</v>
      </c>
      <c r="I249" s="182" t="s">
        <v>476</v>
      </c>
      <c r="J249" s="219" t="s">
        <v>1061</v>
      </c>
      <c r="K249" s="220">
        <v>2002</v>
      </c>
      <c r="L249" s="221" t="s">
        <v>1440</v>
      </c>
      <c r="M249" s="221" t="s">
        <v>260</v>
      </c>
      <c r="N249" s="221"/>
      <c r="O249" s="222"/>
      <c r="P249" s="223" t="s">
        <v>1202</v>
      </c>
      <c r="Q249" s="306">
        <v>216</v>
      </c>
      <c r="R249" s="306">
        <v>1390</v>
      </c>
      <c r="S249" s="210">
        <f t="shared" si="16"/>
        <v>3064.4245800000003</v>
      </c>
      <c r="T249" s="165">
        <f t="shared" si="13"/>
        <v>0.1553956834532374</v>
      </c>
      <c r="U249" s="206"/>
      <c r="V249" s="206"/>
      <c r="W249" s="214"/>
      <c r="X249" s="206"/>
      <c r="Y249" s="206"/>
      <c r="Z249" s="203"/>
      <c r="AA249" s="175">
        <f>MIN(IF(Z249&gt;0,(AHBRatingBest+AHBRatingWorst)-(((AHBRatingBest-AHBRatingWorst)/(ARMWorstTime-ARMBestTime))*(Z249-ARMBestTime)+AHBRatingWorst),0),10)</f>
        <v>0</v>
      </c>
      <c r="AB249" s="282"/>
      <c r="AC249" s="313">
        <f t="shared" si="14"/>
        <v>1</v>
      </c>
    </row>
    <row r="250" spans="8:29" ht="15" customHeight="1">
      <c r="H250" s="181" t="s">
        <v>1106</v>
      </c>
      <c r="I250" s="182" t="s">
        <v>7</v>
      </c>
      <c r="J250" s="219" t="s">
        <v>1061</v>
      </c>
      <c r="K250" s="220">
        <v>2000</v>
      </c>
      <c r="L250" s="221" t="s">
        <v>1440</v>
      </c>
      <c r="M250" s="221" t="s">
        <v>1049</v>
      </c>
      <c r="N250" s="221"/>
      <c r="O250" s="222"/>
      <c r="P250" s="223" t="s">
        <v>1202</v>
      </c>
      <c r="Q250" s="306">
        <v>481</v>
      </c>
      <c r="R250" s="306">
        <v>1150</v>
      </c>
      <c r="S250" s="210">
        <f t="shared" si="16"/>
        <v>2535.3153</v>
      </c>
      <c r="T250" s="165">
        <f t="shared" si="13"/>
        <v>0.4182608695652174</v>
      </c>
      <c r="U250" s="206" t="s">
        <v>1227</v>
      </c>
      <c r="V250" s="206"/>
      <c r="W250" s="208"/>
      <c r="X250" s="204"/>
      <c r="Y250" s="204"/>
      <c r="Z250" s="204"/>
      <c r="AA250" s="175">
        <f>MIN(IF(Z250&gt;0,(AHBRatingBest+AHBRatingWorst)-(((AHBRatingBest-AHBRatingWorst)/(ARMWorstTime-ARMBestTime))*(Z250-ARMBestTime)+AHBRatingWorst),0),10)</f>
        <v>0</v>
      </c>
      <c r="AB250" s="282"/>
      <c r="AC250" s="313">
        <f t="shared" si="14"/>
        <v>1</v>
      </c>
    </row>
    <row r="251" spans="8:29" ht="15" customHeight="1">
      <c r="H251" s="181" t="s">
        <v>1106</v>
      </c>
      <c r="I251" s="182" t="s">
        <v>33</v>
      </c>
      <c r="J251" s="219" t="s">
        <v>1061</v>
      </c>
      <c r="K251" s="220">
        <v>2006</v>
      </c>
      <c r="L251" s="221" t="s">
        <v>1443</v>
      </c>
      <c r="M251" s="221" t="s">
        <v>1049</v>
      </c>
      <c r="N251" s="221"/>
      <c r="O251" s="222"/>
      <c r="P251" s="223" t="s">
        <v>1202</v>
      </c>
      <c r="Q251" s="306">
        <v>493</v>
      </c>
      <c r="R251" s="306">
        <v>1100</v>
      </c>
      <c r="S251" s="210">
        <f t="shared" si="16"/>
        <v>2425.0842000000002</v>
      </c>
      <c r="T251" s="165">
        <f t="shared" si="13"/>
        <v>0.4481818181818182</v>
      </c>
      <c r="U251" s="204" t="s">
        <v>1000</v>
      </c>
      <c r="V251" s="204"/>
      <c r="W251" s="214"/>
      <c r="X251" s="206"/>
      <c r="Y251" s="206"/>
      <c r="Z251" s="203"/>
      <c r="AA251" s="175">
        <f>MIN(IF(Z251&gt;0,(AHBRatingBest+AHBRatingWorst)-(((AHBRatingBest-AHBRatingWorst)/(ARMWorstTime-ARMBestTime))*(Z251-ARMBestTime)+AHBRatingWorst),0),10)</f>
        <v>0</v>
      </c>
      <c r="AB251" s="281"/>
      <c r="AC251" s="313">
        <f t="shared" si="14"/>
        <v>1</v>
      </c>
    </row>
    <row r="252" spans="8:29" ht="15" customHeight="1">
      <c r="H252" s="181" t="s">
        <v>1106</v>
      </c>
      <c r="I252" s="182" t="s">
        <v>6</v>
      </c>
      <c r="J252" s="219" t="s">
        <v>1061</v>
      </c>
      <c r="K252" s="220">
        <v>1983</v>
      </c>
      <c r="L252" s="221" t="s">
        <v>1440</v>
      </c>
      <c r="M252" s="221" t="s">
        <v>260</v>
      </c>
      <c r="N252" s="221"/>
      <c r="O252" s="222"/>
      <c r="P252" s="223" t="s">
        <v>1202</v>
      </c>
      <c r="Q252" s="306">
        <v>108</v>
      </c>
      <c r="R252" s="306">
        <v>815</v>
      </c>
      <c r="S252" s="210">
        <f t="shared" si="16"/>
        <v>1796.76693</v>
      </c>
      <c r="T252" s="165">
        <f t="shared" si="13"/>
        <v>0.1325153374233129</v>
      </c>
      <c r="U252" s="206"/>
      <c r="V252" s="206"/>
      <c r="W252" s="214"/>
      <c r="X252" s="206"/>
      <c r="Y252" s="206"/>
      <c r="Z252" s="203"/>
      <c r="AA252" s="175">
        <f>MIN(IF(Z252&gt;0,(AHBRatingBest+AHBRatingWorst)-(((AHBRatingBest-AHBRatingWorst)/(ARMWorstTime-ARMBestTime))*(Z252-ARMBestTime)+AHBRatingWorst),0),10)</f>
        <v>0</v>
      </c>
      <c r="AB252" s="282"/>
      <c r="AC252" s="313">
        <f t="shared" si="14"/>
        <v>1</v>
      </c>
    </row>
    <row r="253" spans="8:29" ht="15" customHeight="1">
      <c r="H253" s="181" t="s">
        <v>1106</v>
      </c>
      <c r="I253" s="182" t="s">
        <v>2</v>
      </c>
      <c r="J253" s="219" t="s">
        <v>1061</v>
      </c>
      <c r="K253" s="220">
        <v>1991</v>
      </c>
      <c r="L253" s="221" t="s">
        <v>1440</v>
      </c>
      <c r="M253" s="221" t="s">
        <v>1049</v>
      </c>
      <c r="N253" s="221"/>
      <c r="O253" s="222"/>
      <c r="P253" s="223" t="s">
        <v>1202</v>
      </c>
      <c r="Q253" s="306">
        <v>63</v>
      </c>
      <c r="R253" s="306">
        <v>760</v>
      </c>
      <c r="S253" s="210">
        <f t="shared" si="16"/>
        <v>1675.5127200000002</v>
      </c>
      <c r="T253" s="165">
        <f t="shared" si="13"/>
        <v>0.08289473684210526</v>
      </c>
      <c r="U253" s="206" t="s">
        <v>1146</v>
      </c>
      <c r="V253" s="206"/>
      <c r="W253" s="214"/>
      <c r="X253" s="206"/>
      <c r="Y253" s="206"/>
      <c r="Z253" s="203"/>
      <c r="AA253" s="175">
        <f>MIN(IF(Z253&gt;0,(AHBRatingBest+AHBRatingWorst)-(((AHBRatingBest-AHBRatingWorst)/(ARMWorstTime-ARMBestTime))*(Z253-ARMBestTime)+AHBRatingWorst),0),10)</f>
        <v>0</v>
      </c>
      <c r="AB253" s="282"/>
      <c r="AC253" s="313">
        <f t="shared" si="14"/>
        <v>1</v>
      </c>
    </row>
    <row r="254" spans="8:29" ht="15" customHeight="1">
      <c r="H254" s="181" t="s">
        <v>1106</v>
      </c>
      <c r="I254" s="182" t="s">
        <v>3</v>
      </c>
      <c r="J254" s="219" t="s">
        <v>1061</v>
      </c>
      <c r="K254" s="220">
        <v>1992</v>
      </c>
      <c r="L254" s="221" t="s">
        <v>1440</v>
      </c>
      <c r="M254" s="221" t="s">
        <v>1049</v>
      </c>
      <c r="N254" s="221"/>
      <c r="O254" s="222"/>
      <c r="P254" s="223" t="s">
        <v>1202</v>
      </c>
      <c r="Q254" s="306">
        <v>63</v>
      </c>
      <c r="R254" s="306">
        <v>760</v>
      </c>
      <c r="S254" s="210">
        <f t="shared" si="16"/>
        <v>1675.5127200000002</v>
      </c>
      <c r="T254" s="165">
        <f t="shared" si="13"/>
        <v>0.08289473684210526</v>
      </c>
      <c r="U254" s="206" t="s">
        <v>1146</v>
      </c>
      <c r="V254" s="206"/>
      <c r="W254" s="214"/>
      <c r="X254" s="206"/>
      <c r="Y254" s="206"/>
      <c r="Z254" s="203"/>
      <c r="AA254" s="175">
        <f>MIN(IF(Z254&gt;0,(AHBRatingBest+AHBRatingWorst)-(((AHBRatingBest-AHBRatingWorst)/(ARMWorstTime-ARMBestTime))*(Z254-ARMBestTime)+AHBRatingWorst),0),10)</f>
        <v>0</v>
      </c>
      <c r="AB254" s="282"/>
      <c r="AC254" s="313">
        <f t="shared" si="14"/>
        <v>1</v>
      </c>
    </row>
    <row r="255" spans="8:29" ht="15" customHeight="1">
      <c r="H255" s="181" t="s">
        <v>1106</v>
      </c>
      <c r="I255" s="182" t="s">
        <v>4</v>
      </c>
      <c r="J255" s="219" t="s">
        <v>1061</v>
      </c>
      <c r="K255" s="220">
        <v>1993</v>
      </c>
      <c r="L255" s="221" t="s">
        <v>1440</v>
      </c>
      <c r="M255" s="221" t="s">
        <v>1049</v>
      </c>
      <c r="N255" s="221"/>
      <c r="O255" s="222"/>
      <c r="P255" s="223" t="s">
        <v>1202</v>
      </c>
      <c r="Q255" s="224">
        <v>63</v>
      </c>
      <c r="R255" s="224">
        <v>760</v>
      </c>
      <c r="S255" s="210">
        <f t="shared" si="16"/>
        <v>1675.5127200000002</v>
      </c>
      <c r="T255" s="165">
        <f t="shared" si="13"/>
        <v>0.08289473684210526</v>
      </c>
      <c r="U255" s="209" t="s">
        <v>1146</v>
      </c>
      <c r="V255" s="209"/>
      <c r="W255" s="208"/>
      <c r="X255" s="209"/>
      <c r="Y255" s="209"/>
      <c r="Z255" s="209"/>
      <c r="AA255" s="175">
        <f>MIN(IF(Z255&gt;0,(AHBRatingBest+AHBRatingWorst)-(((AHBRatingBest-AHBRatingWorst)/(ARMWorstTime-ARMBestTime))*(Z255-ARMBestTime)+AHBRatingWorst),0),10)</f>
        <v>0</v>
      </c>
      <c r="AB255" s="283"/>
      <c r="AC255" s="313">
        <f t="shared" si="14"/>
        <v>1</v>
      </c>
    </row>
    <row r="256" spans="8:29" ht="15" customHeight="1">
      <c r="H256" s="181" t="s">
        <v>1106</v>
      </c>
      <c r="I256" s="182" t="s">
        <v>5</v>
      </c>
      <c r="J256" s="219" t="s">
        <v>1061</v>
      </c>
      <c r="K256" s="220">
        <v>2000</v>
      </c>
      <c r="L256" s="221" t="s">
        <v>1440</v>
      </c>
      <c r="M256" s="221" t="s">
        <v>1049</v>
      </c>
      <c r="N256" s="221"/>
      <c r="O256" s="222"/>
      <c r="P256" s="223" t="s">
        <v>1202</v>
      </c>
      <c r="Q256" s="306">
        <v>481</v>
      </c>
      <c r="R256" s="306">
        <v>1150</v>
      </c>
      <c r="S256" s="210">
        <f t="shared" si="16"/>
        <v>2535.3153</v>
      </c>
      <c r="T256" s="165">
        <f t="shared" si="13"/>
        <v>0.4182608695652174</v>
      </c>
      <c r="U256" s="206" t="s">
        <v>1227</v>
      </c>
      <c r="V256" s="206"/>
      <c r="W256" s="214"/>
      <c r="X256" s="206"/>
      <c r="Y256" s="206"/>
      <c r="Z256" s="203"/>
      <c r="AA256" s="175">
        <f>MIN(IF(Z256&gt;0,(AHBRatingBest+AHBRatingWorst)-(((AHBRatingBest-AHBRatingWorst)/(ARMWorstTime-ARMBestTime))*(Z256-ARMBestTime)+AHBRatingWorst),0),10)</f>
        <v>0</v>
      </c>
      <c r="AB256" s="281"/>
      <c r="AC256" s="313">
        <f t="shared" si="14"/>
        <v>1</v>
      </c>
    </row>
    <row r="257" spans="8:29" ht="15" customHeight="1">
      <c r="H257" s="181" t="s">
        <v>1106</v>
      </c>
      <c r="I257" s="182" t="s">
        <v>390</v>
      </c>
      <c r="J257" s="219" t="s">
        <v>1061</v>
      </c>
      <c r="K257" s="220">
        <v>1983</v>
      </c>
      <c r="L257" s="221" t="s">
        <v>1440</v>
      </c>
      <c r="M257" s="221" t="s">
        <v>260</v>
      </c>
      <c r="N257" s="221" t="s">
        <v>1438</v>
      </c>
      <c r="O257" s="222"/>
      <c r="P257" s="223" t="s">
        <v>1202</v>
      </c>
      <c r="Q257" s="306">
        <v>108</v>
      </c>
      <c r="R257" s="306">
        <v>735</v>
      </c>
      <c r="S257" s="210">
        <f t="shared" si="16"/>
        <v>1620.39717</v>
      </c>
      <c r="T257" s="165">
        <f t="shared" si="13"/>
        <v>0.1469387755102041</v>
      </c>
      <c r="U257" s="206"/>
      <c r="V257" s="206"/>
      <c r="W257" s="214"/>
      <c r="X257" s="206"/>
      <c r="Y257" s="206"/>
      <c r="Z257" s="203"/>
      <c r="AA257" s="175">
        <f>MIN(IF(Z257&gt;0,(AHBRatingBest+AHBRatingWorst)-(((AHBRatingBest-AHBRatingWorst)/(ARMWorstTime-ARMBestTime))*(Z257-ARMBestTime)+AHBRatingWorst),0),10)</f>
        <v>0</v>
      </c>
      <c r="AB257" s="282"/>
      <c r="AC257" s="313">
        <f t="shared" si="14"/>
        <v>1</v>
      </c>
    </row>
    <row r="258" spans="8:29" ht="15" customHeight="1">
      <c r="H258" s="181" t="s">
        <v>1106</v>
      </c>
      <c r="I258" s="182" t="s">
        <v>391</v>
      </c>
      <c r="J258" s="219" t="s">
        <v>1061</v>
      </c>
      <c r="K258" s="220">
        <v>1983</v>
      </c>
      <c r="L258" s="221" t="s">
        <v>1440</v>
      </c>
      <c r="M258" s="221" t="s">
        <v>260</v>
      </c>
      <c r="N258" s="221"/>
      <c r="O258" s="222"/>
      <c r="P258" s="223" t="s">
        <v>1202</v>
      </c>
      <c r="Q258" s="306">
        <v>99</v>
      </c>
      <c r="R258" s="306">
        <v>815</v>
      </c>
      <c r="S258" s="210">
        <f t="shared" si="16"/>
        <v>1796.76693</v>
      </c>
      <c r="T258" s="165">
        <f t="shared" si="13"/>
        <v>0.12147239263803682</v>
      </c>
      <c r="U258" s="206"/>
      <c r="V258" s="206"/>
      <c r="W258" s="214"/>
      <c r="X258" s="206"/>
      <c r="Y258" s="206"/>
      <c r="Z258" s="203"/>
      <c r="AA258" s="175">
        <f>MIN(IF(Z258&gt;0,(AHBRatingBest+AHBRatingWorst)-(((AHBRatingBest-AHBRatingWorst)/(ARMWorstTime-ARMBestTime))*(Z258-ARMBestTime)+AHBRatingWorst),0),10)</f>
        <v>0</v>
      </c>
      <c r="AB258" s="282"/>
      <c r="AC258" s="313">
        <f t="shared" si="14"/>
        <v>1</v>
      </c>
    </row>
    <row r="259" spans="8:29" ht="15" customHeight="1">
      <c r="H259" s="181" t="s">
        <v>1106</v>
      </c>
      <c r="I259" s="182" t="s">
        <v>392</v>
      </c>
      <c r="J259" s="219" t="s">
        <v>1061</v>
      </c>
      <c r="K259" s="220">
        <v>1979</v>
      </c>
      <c r="L259" s="221" t="s">
        <v>1440</v>
      </c>
      <c r="M259" s="221" t="s">
        <v>260</v>
      </c>
      <c r="N259" s="221"/>
      <c r="O259" s="222"/>
      <c r="P259" s="223" t="s">
        <v>1202</v>
      </c>
      <c r="Q259" s="306">
        <v>84</v>
      </c>
      <c r="R259" s="306">
        <v>780</v>
      </c>
      <c r="S259" s="210">
        <f t="shared" si="16"/>
        <v>1719.60516</v>
      </c>
      <c r="T259" s="165">
        <f aca="true" t="shared" si="17" ref="T259:T322">IF(AND(R259&gt;0,Q259&gt;0),Q259/R259,0)</f>
        <v>0.1076923076923077</v>
      </c>
      <c r="U259" s="206"/>
      <c r="V259" s="206"/>
      <c r="W259" s="214"/>
      <c r="X259" s="206"/>
      <c r="Y259" s="206"/>
      <c r="Z259" s="201"/>
      <c r="AA259" s="175">
        <f aca="true" t="shared" si="18" ref="AA259:AA322">MIN(IF(Z259&gt;0,(AHBRatingBest+AHBRatingWorst)-(((AHBRatingBest-AHBRatingWorst)/(ARMWorstTime-ARMBestTime))*(Z259-ARMBestTime)+AHBRatingWorst),0),10)</f>
        <v>0</v>
      </c>
      <c r="AB259" s="283"/>
      <c r="AC259" s="313">
        <f aca="true" t="shared" si="19" ref="AC259:AC322">IF(I259&lt;&gt;"",1,"")</f>
        <v>1</v>
      </c>
    </row>
    <row r="260" spans="8:29" ht="15" customHeight="1">
      <c r="H260" s="181" t="s">
        <v>1106</v>
      </c>
      <c r="I260" s="182" t="s">
        <v>393</v>
      </c>
      <c r="J260" s="219" t="s">
        <v>1061</v>
      </c>
      <c r="K260" s="220">
        <v>1991</v>
      </c>
      <c r="L260" s="221" t="s">
        <v>1440</v>
      </c>
      <c r="M260" s="221" t="s">
        <v>260</v>
      </c>
      <c r="N260" s="221"/>
      <c r="O260" s="222"/>
      <c r="P260" s="223" t="s">
        <v>1202</v>
      </c>
      <c r="Q260" s="225">
        <v>252</v>
      </c>
      <c r="R260" s="225">
        <v>1040</v>
      </c>
      <c r="S260" s="210">
        <f t="shared" si="16"/>
        <v>2292.80688</v>
      </c>
      <c r="T260" s="165">
        <f t="shared" si="17"/>
        <v>0.2423076923076923</v>
      </c>
      <c r="U260" s="209"/>
      <c r="V260" s="209"/>
      <c r="W260" s="208"/>
      <c r="X260" s="209"/>
      <c r="Y260" s="209"/>
      <c r="Z260" s="209"/>
      <c r="AA260" s="175">
        <f t="shared" si="18"/>
        <v>0</v>
      </c>
      <c r="AB260" s="281"/>
      <c r="AC260" s="313">
        <f t="shared" si="19"/>
        <v>1</v>
      </c>
    </row>
    <row r="261" spans="8:29" ht="15" customHeight="1">
      <c r="H261" s="181" t="s">
        <v>1106</v>
      </c>
      <c r="I261" s="182" t="s">
        <v>394</v>
      </c>
      <c r="J261" s="219" t="s">
        <v>1061</v>
      </c>
      <c r="K261" s="220">
        <v>1992</v>
      </c>
      <c r="L261" s="221" t="s">
        <v>1440</v>
      </c>
      <c r="M261" s="221" t="s">
        <v>260</v>
      </c>
      <c r="N261" s="221"/>
      <c r="O261" s="222"/>
      <c r="P261" s="223" t="s">
        <v>1202</v>
      </c>
      <c r="Q261" s="306">
        <v>167</v>
      </c>
      <c r="R261" s="306">
        <v>1040</v>
      </c>
      <c r="S261" s="210">
        <f aca="true" t="shared" si="20" ref="S261:S292">IF(R261&gt;0,R261*2.204622,"")</f>
        <v>2292.80688</v>
      </c>
      <c r="T261" s="165">
        <f t="shared" si="17"/>
        <v>0.1605769230769231</v>
      </c>
      <c r="U261" s="206"/>
      <c r="V261" s="206"/>
      <c r="W261" s="214"/>
      <c r="X261" s="206"/>
      <c r="Y261" s="206"/>
      <c r="Z261" s="203"/>
      <c r="AA261" s="175">
        <f t="shared" si="18"/>
        <v>0</v>
      </c>
      <c r="AB261" s="282"/>
      <c r="AC261" s="313">
        <f t="shared" si="19"/>
        <v>1</v>
      </c>
    </row>
    <row r="262" spans="8:29" ht="15" customHeight="1">
      <c r="H262" s="181" t="s">
        <v>1106</v>
      </c>
      <c r="I262" s="182" t="s">
        <v>395</v>
      </c>
      <c r="J262" s="219" t="s">
        <v>1061</v>
      </c>
      <c r="K262" s="220">
        <v>1993</v>
      </c>
      <c r="L262" s="221" t="s">
        <v>1440</v>
      </c>
      <c r="M262" s="221" t="s">
        <v>260</v>
      </c>
      <c r="N262" s="221"/>
      <c r="O262" s="222"/>
      <c r="P262" s="223" t="s">
        <v>1202</v>
      </c>
      <c r="Q262" s="306">
        <v>167</v>
      </c>
      <c r="R262" s="306">
        <v>1040</v>
      </c>
      <c r="S262" s="210">
        <f t="shared" si="20"/>
        <v>2292.80688</v>
      </c>
      <c r="T262" s="165">
        <f t="shared" si="17"/>
        <v>0.1605769230769231</v>
      </c>
      <c r="U262" s="206"/>
      <c r="V262" s="206"/>
      <c r="W262" s="214"/>
      <c r="X262" s="206"/>
      <c r="Y262" s="206"/>
      <c r="Z262" s="203"/>
      <c r="AA262" s="175">
        <f t="shared" si="18"/>
        <v>0</v>
      </c>
      <c r="AB262" s="282"/>
      <c r="AC262" s="313">
        <f t="shared" si="19"/>
        <v>1</v>
      </c>
    </row>
    <row r="263" spans="8:29" ht="15" customHeight="1">
      <c r="H263" s="181" t="s">
        <v>1106</v>
      </c>
      <c r="I263" s="182" t="s">
        <v>396</v>
      </c>
      <c r="J263" s="219" t="s">
        <v>1061</v>
      </c>
      <c r="K263" s="220">
        <v>1995</v>
      </c>
      <c r="L263" s="221" t="s">
        <v>1440</v>
      </c>
      <c r="M263" s="221" t="s">
        <v>260</v>
      </c>
      <c r="N263" s="221"/>
      <c r="O263" s="222"/>
      <c r="P263" s="223" t="s">
        <v>1202</v>
      </c>
      <c r="Q263" s="306">
        <v>167</v>
      </c>
      <c r="R263" s="306">
        <v>1040</v>
      </c>
      <c r="S263" s="210">
        <f t="shared" si="20"/>
        <v>2292.80688</v>
      </c>
      <c r="T263" s="165">
        <f t="shared" si="17"/>
        <v>0.1605769230769231</v>
      </c>
      <c r="U263" s="206"/>
      <c r="V263" s="206"/>
      <c r="W263" s="214"/>
      <c r="X263" s="206"/>
      <c r="Y263" s="206"/>
      <c r="Z263" s="201"/>
      <c r="AA263" s="175">
        <f t="shared" si="18"/>
        <v>0</v>
      </c>
      <c r="AB263" s="282"/>
      <c r="AC263" s="313">
        <f t="shared" si="19"/>
        <v>1</v>
      </c>
    </row>
    <row r="264" spans="8:29" ht="15" customHeight="1">
      <c r="H264" s="181" t="s">
        <v>1106</v>
      </c>
      <c r="I264" s="182" t="s">
        <v>397</v>
      </c>
      <c r="J264" s="219" t="s">
        <v>1061</v>
      </c>
      <c r="K264" s="220">
        <v>1997</v>
      </c>
      <c r="L264" s="221" t="s">
        <v>1442</v>
      </c>
      <c r="M264" s="221" t="s">
        <v>260</v>
      </c>
      <c r="N264" s="221"/>
      <c r="O264" s="222"/>
      <c r="P264" s="223" t="s">
        <v>1202</v>
      </c>
      <c r="Q264" s="225">
        <v>189</v>
      </c>
      <c r="R264" s="225">
        <v>1050</v>
      </c>
      <c r="S264" s="210">
        <f t="shared" si="20"/>
        <v>2314.8531000000003</v>
      </c>
      <c r="T264" s="165">
        <f t="shared" si="17"/>
        <v>0.18</v>
      </c>
      <c r="U264" s="209"/>
      <c r="V264" s="209"/>
      <c r="W264" s="208"/>
      <c r="X264" s="209"/>
      <c r="Y264" s="209"/>
      <c r="Z264" s="209"/>
      <c r="AA264" s="175">
        <f t="shared" si="18"/>
        <v>0</v>
      </c>
      <c r="AB264" s="282"/>
      <c r="AC264" s="313">
        <f t="shared" si="19"/>
        <v>1</v>
      </c>
    </row>
    <row r="265" spans="8:29" ht="15" customHeight="1">
      <c r="H265" s="181" t="s">
        <v>1106</v>
      </c>
      <c r="I265" s="182" t="s">
        <v>398</v>
      </c>
      <c r="J265" s="219" t="s">
        <v>1061</v>
      </c>
      <c r="K265" s="220">
        <v>1998</v>
      </c>
      <c r="L265" s="221" t="s">
        <v>1440</v>
      </c>
      <c r="M265" s="221" t="s">
        <v>260</v>
      </c>
      <c r="N265" s="221"/>
      <c r="O265" s="222"/>
      <c r="P265" s="223" t="s">
        <v>1202</v>
      </c>
      <c r="Q265" s="306">
        <v>182</v>
      </c>
      <c r="R265" s="306">
        <v>1050</v>
      </c>
      <c r="S265" s="210">
        <f t="shared" si="20"/>
        <v>2314.8531000000003</v>
      </c>
      <c r="T265" s="165">
        <f t="shared" si="17"/>
        <v>0.17333333333333334</v>
      </c>
      <c r="U265" s="206"/>
      <c r="V265" s="206"/>
      <c r="W265" s="214"/>
      <c r="X265" s="206"/>
      <c r="Y265" s="206"/>
      <c r="Z265" s="203"/>
      <c r="AA265" s="175">
        <f t="shared" si="18"/>
        <v>0</v>
      </c>
      <c r="AB265" s="282"/>
      <c r="AC265" s="313">
        <f t="shared" si="19"/>
        <v>1</v>
      </c>
    </row>
    <row r="266" spans="8:29" ht="15" customHeight="1">
      <c r="H266" s="181" t="s">
        <v>1106</v>
      </c>
      <c r="I266" s="182" t="s">
        <v>399</v>
      </c>
      <c r="J266" s="219" t="s">
        <v>1061</v>
      </c>
      <c r="K266" s="220">
        <v>1997</v>
      </c>
      <c r="L266" s="221" t="s">
        <v>1443</v>
      </c>
      <c r="M266" s="221" t="s">
        <v>260</v>
      </c>
      <c r="N266" s="221"/>
      <c r="O266" s="222"/>
      <c r="P266" s="223" t="s">
        <v>1202</v>
      </c>
      <c r="Q266" s="306">
        <v>194</v>
      </c>
      <c r="R266" s="306">
        <v>845</v>
      </c>
      <c r="S266" s="210">
        <f t="shared" si="20"/>
        <v>1862.90559</v>
      </c>
      <c r="T266" s="165">
        <f t="shared" si="17"/>
        <v>0.22958579881656804</v>
      </c>
      <c r="U266" s="206"/>
      <c r="V266" s="206"/>
      <c r="W266" s="214"/>
      <c r="X266" s="206"/>
      <c r="Y266" s="206"/>
      <c r="Z266" s="203"/>
      <c r="AA266" s="175">
        <f t="shared" si="18"/>
        <v>0</v>
      </c>
      <c r="AB266" s="282"/>
      <c r="AC266" s="313">
        <f t="shared" si="19"/>
        <v>1</v>
      </c>
    </row>
    <row r="267" spans="8:29" ht="15" customHeight="1">
      <c r="H267" s="181" t="s">
        <v>1106</v>
      </c>
      <c r="I267" s="182" t="s">
        <v>400</v>
      </c>
      <c r="J267" s="219" t="s">
        <v>1061</v>
      </c>
      <c r="K267" s="220">
        <v>2001</v>
      </c>
      <c r="L267" s="221" t="s">
        <v>1440</v>
      </c>
      <c r="M267" s="221" t="s">
        <v>260</v>
      </c>
      <c r="N267" s="221"/>
      <c r="O267" s="222"/>
      <c r="P267" s="223" t="s">
        <v>1202</v>
      </c>
      <c r="Q267" s="306">
        <v>212</v>
      </c>
      <c r="R267" s="306">
        <v>1190</v>
      </c>
      <c r="S267" s="210">
        <f t="shared" si="20"/>
        <v>2623.50018</v>
      </c>
      <c r="T267" s="165">
        <f t="shared" si="17"/>
        <v>0.1781512605042017</v>
      </c>
      <c r="U267" s="206"/>
      <c r="V267" s="206"/>
      <c r="W267" s="214"/>
      <c r="X267" s="206"/>
      <c r="Y267" s="206"/>
      <c r="Z267" s="203"/>
      <c r="AA267" s="175">
        <f t="shared" si="18"/>
        <v>0</v>
      </c>
      <c r="AB267" s="282"/>
      <c r="AC267" s="313">
        <f t="shared" si="19"/>
        <v>1</v>
      </c>
    </row>
    <row r="268" spans="8:29" ht="15" customHeight="1">
      <c r="H268" s="181" t="s">
        <v>1106</v>
      </c>
      <c r="I268" s="182" t="s">
        <v>401</v>
      </c>
      <c r="J268" s="219" t="s">
        <v>1061</v>
      </c>
      <c r="K268" s="220">
        <v>2004</v>
      </c>
      <c r="L268" s="221" t="s">
        <v>1440</v>
      </c>
      <c r="M268" s="221" t="s">
        <v>260</v>
      </c>
      <c r="N268" s="221"/>
      <c r="O268" s="222"/>
      <c r="P268" s="223" t="s">
        <v>1202</v>
      </c>
      <c r="Q268" s="306">
        <v>212</v>
      </c>
      <c r="R268" s="306">
        <v>1190</v>
      </c>
      <c r="S268" s="210">
        <f t="shared" si="20"/>
        <v>2623.50018</v>
      </c>
      <c r="T268" s="165">
        <f t="shared" si="17"/>
        <v>0.1781512605042017</v>
      </c>
      <c r="U268" s="206"/>
      <c r="V268" s="206"/>
      <c r="W268" s="214"/>
      <c r="X268" s="206"/>
      <c r="Y268" s="206"/>
      <c r="Z268" s="203"/>
      <c r="AA268" s="175">
        <f t="shared" si="18"/>
        <v>0</v>
      </c>
      <c r="AB268" s="282"/>
      <c r="AC268" s="313">
        <f t="shared" si="19"/>
        <v>1</v>
      </c>
    </row>
    <row r="269" spans="8:29" ht="15" customHeight="1">
      <c r="H269" s="181" t="s">
        <v>1106</v>
      </c>
      <c r="I269" s="182" t="s">
        <v>402</v>
      </c>
      <c r="J269" s="219" t="s">
        <v>1061</v>
      </c>
      <c r="K269" s="220">
        <v>2001</v>
      </c>
      <c r="L269" s="221" t="s">
        <v>1440</v>
      </c>
      <c r="M269" s="221" t="s">
        <v>260</v>
      </c>
      <c r="N269" s="221"/>
      <c r="O269" s="222"/>
      <c r="P269" s="223" t="s">
        <v>1202</v>
      </c>
      <c r="Q269" s="306">
        <v>212</v>
      </c>
      <c r="R269" s="306">
        <v>1190</v>
      </c>
      <c r="S269" s="210">
        <f t="shared" si="20"/>
        <v>2623.50018</v>
      </c>
      <c r="T269" s="165">
        <f t="shared" si="17"/>
        <v>0.1781512605042017</v>
      </c>
      <c r="U269" s="206"/>
      <c r="V269" s="206"/>
      <c r="W269" s="214"/>
      <c r="X269" s="206"/>
      <c r="Y269" s="206"/>
      <c r="Z269" s="203"/>
      <c r="AA269" s="175">
        <f t="shared" si="18"/>
        <v>0</v>
      </c>
      <c r="AB269" s="281"/>
      <c r="AC269" s="313">
        <f t="shared" si="19"/>
        <v>1</v>
      </c>
    </row>
    <row r="270" spans="8:29" ht="15" customHeight="1">
      <c r="H270" s="181" t="s">
        <v>1106</v>
      </c>
      <c r="I270" s="182" t="s">
        <v>403</v>
      </c>
      <c r="J270" s="219" t="s">
        <v>1061</v>
      </c>
      <c r="K270" s="220">
        <v>2008</v>
      </c>
      <c r="L270" s="221" t="s">
        <v>1443</v>
      </c>
      <c r="M270" s="221" t="s">
        <v>260</v>
      </c>
      <c r="N270" s="221"/>
      <c r="O270" s="222"/>
      <c r="P270" s="223" t="s">
        <v>1202</v>
      </c>
      <c r="Q270" s="306">
        <v>221</v>
      </c>
      <c r="R270" s="306">
        <v>1270</v>
      </c>
      <c r="S270" s="210">
        <f t="shared" si="20"/>
        <v>2799.86994</v>
      </c>
      <c r="T270" s="165">
        <f t="shared" si="17"/>
        <v>0.17401574803149605</v>
      </c>
      <c r="U270" s="206"/>
      <c r="V270" s="206"/>
      <c r="W270" s="214"/>
      <c r="X270" s="206"/>
      <c r="Y270" s="206"/>
      <c r="Z270" s="203"/>
      <c r="AA270" s="175">
        <f t="shared" si="18"/>
        <v>0</v>
      </c>
      <c r="AB270" s="281"/>
      <c r="AC270" s="313">
        <f t="shared" si="19"/>
        <v>1</v>
      </c>
    </row>
    <row r="271" spans="8:29" ht="15" customHeight="1">
      <c r="H271" s="181" t="s">
        <v>1106</v>
      </c>
      <c r="I271" s="182" t="s">
        <v>404</v>
      </c>
      <c r="J271" s="219" t="s">
        <v>1061</v>
      </c>
      <c r="K271" s="220">
        <v>1992</v>
      </c>
      <c r="L271" s="221" t="s">
        <v>1440</v>
      </c>
      <c r="M271" s="221" t="s">
        <v>260</v>
      </c>
      <c r="N271" s="221"/>
      <c r="O271" s="222"/>
      <c r="P271" s="223" t="s">
        <v>1202</v>
      </c>
      <c r="Q271" s="306">
        <v>167</v>
      </c>
      <c r="R271" s="306">
        <v>1100</v>
      </c>
      <c r="S271" s="210">
        <f t="shared" si="20"/>
        <v>2425.0842000000002</v>
      </c>
      <c r="T271" s="165">
        <f t="shared" si="17"/>
        <v>0.15181818181818182</v>
      </c>
      <c r="U271" s="206"/>
      <c r="V271" s="206"/>
      <c r="W271" s="214"/>
      <c r="X271" s="206"/>
      <c r="Y271" s="206"/>
      <c r="Z271" s="203"/>
      <c r="AA271" s="175">
        <f t="shared" si="18"/>
        <v>0</v>
      </c>
      <c r="AB271" s="281"/>
      <c r="AC271" s="313">
        <f t="shared" si="19"/>
        <v>1</v>
      </c>
    </row>
    <row r="272" spans="8:29" ht="15" customHeight="1">
      <c r="H272" s="181" t="s">
        <v>1106</v>
      </c>
      <c r="I272" s="182" t="s">
        <v>405</v>
      </c>
      <c r="J272" s="219" t="s">
        <v>1061</v>
      </c>
      <c r="K272" s="220">
        <v>1990</v>
      </c>
      <c r="L272" s="221" t="s">
        <v>1440</v>
      </c>
      <c r="M272" s="221" t="s">
        <v>260</v>
      </c>
      <c r="N272" s="221"/>
      <c r="O272" s="222"/>
      <c r="P272" s="223" t="s">
        <v>1202</v>
      </c>
      <c r="Q272" s="306">
        <v>157</v>
      </c>
      <c r="R272" s="306">
        <v>986</v>
      </c>
      <c r="S272" s="210">
        <f t="shared" si="20"/>
        <v>2173.7572920000002</v>
      </c>
      <c r="T272" s="165">
        <f t="shared" si="17"/>
        <v>0.1592292089249493</v>
      </c>
      <c r="U272" s="206"/>
      <c r="V272" s="206"/>
      <c r="W272" s="214"/>
      <c r="X272" s="206"/>
      <c r="Y272" s="206"/>
      <c r="Z272" s="203"/>
      <c r="AA272" s="175">
        <f t="shared" si="18"/>
        <v>0</v>
      </c>
      <c r="AB272" s="282"/>
      <c r="AC272" s="313">
        <f t="shared" si="19"/>
        <v>1</v>
      </c>
    </row>
    <row r="273" spans="8:29" ht="15" customHeight="1">
      <c r="H273" s="181" t="s">
        <v>1106</v>
      </c>
      <c r="I273" s="182" t="s">
        <v>406</v>
      </c>
      <c r="J273" s="219" t="s">
        <v>1061</v>
      </c>
      <c r="K273" s="220">
        <v>2010</v>
      </c>
      <c r="L273" s="221" t="s">
        <v>1443</v>
      </c>
      <c r="M273" s="221" t="s">
        <v>260</v>
      </c>
      <c r="N273" s="221"/>
      <c r="O273" s="222"/>
      <c r="P273" s="223" t="s">
        <v>1202</v>
      </c>
      <c r="Q273" s="224">
        <v>122</v>
      </c>
      <c r="R273" s="224">
        <v>1115</v>
      </c>
      <c r="S273" s="210">
        <f t="shared" si="20"/>
        <v>2458.15353</v>
      </c>
      <c r="T273" s="165">
        <f t="shared" si="17"/>
        <v>0.10941704035874439</v>
      </c>
      <c r="U273" s="209"/>
      <c r="V273" s="209"/>
      <c r="W273" s="208"/>
      <c r="X273" s="209"/>
      <c r="Y273" s="209"/>
      <c r="Z273" s="209"/>
      <c r="AA273" s="175">
        <f t="shared" si="18"/>
        <v>0</v>
      </c>
      <c r="AB273" s="281"/>
      <c r="AC273" s="313">
        <f t="shared" si="19"/>
        <v>1</v>
      </c>
    </row>
    <row r="274" spans="8:29" ht="15" customHeight="1">
      <c r="H274" s="181" t="s">
        <v>1106</v>
      </c>
      <c r="I274" s="182" t="s">
        <v>8</v>
      </c>
      <c r="J274" s="219" t="s">
        <v>1061</v>
      </c>
      <c r="K274" s="220">
        <v>2001</v>
      </c>
      <c r="L274" s="221" t="s">
        <v>1440</v>
      </c>
      <c r="M274" s="221" t="s">
        <v>261</v>
      </c>
      <c r="N274" s="221"/>
      <c r="O274" s="222"/>
      <c r="P274" s="223" t="s">
        <v>1202</v>
      </c>
      <c r="Q274" s="224">
        <v>380</v>
      </c>
      <c r="R274" s="224">
        <v>1400</v>
      </c>
      <c r="S274" s="210">
        <f t="shared" si="20"/>
        <v>3086.4708</v>
      </c>
      <c r="T274" s="165">
        <f t="shared" si="17"/>
        <v>0.2714285714285714</v>
      </c>
      <c r="U274" s="209"/>
      <c r="V274" s="209"/>
      <c r="W274" s="208"/>
      <c r="X274" s="209"/>
      <c r="Y274" s="209"/>
      <c r="Z274" s="209"/>
      <c r="AA274" s="175">
        <f t="shared" si="18"/>
        <v>0</v>
      </c>
      <c r="AB274" s="283"/>
      <c r="AC274" s="313">
        <f t="shared" si="19"/>
        <v>1</v>
      </c>
    </row>
    <row r="275" spans="8:29" ht="15" customHeight="1">
      <c r="H275" s="181" t="s">
        <v>1106</v>
      </c>
      <c r="I275" s="182" t="s">
        <v>9</v>
      </c>
      <c r="J275" s="219" t="s">
        <v>1061</v>
      </c>
      <c r="K275" s="220">
        <v>2003</v>
      </c>
      <c r="L275" s="221" t="s">
        <v>1440</v>
      </c>
      <c r="M275" s="221" t="s">
        <v>261</v>
      </c>
      <c r="N275" s="221"/>
      <c r="O275" s="222"/>
      <c r="P275" s="223" t="s">
        <v>1202</v>
      </c>
      <c r="Q275" s="224">
        <v>149</v>
      </c>
      <c r="R275" s="224">
        <v>1560</v>
      </c>
      <c r="S275" s="210">
        <f t="shared" si="20"/>
        <v>3439.21032</v>
      </c>
      <c r="T275" s="165">
        <f t="shared" si="17"/>
        <v>0.0955128205128205</v>
      </c>
      <c r="U275" s="209"/>
      <c r="V275" s="209"/>
      <c r="W275" s="208"/>
      <c r="X275" s="204"/>
      <c r="Y275" s="209"/>
      <c r="Z275" s="204"/>
      <c r="AA275" s="175">
        <f t="shared" si="18"/>
        <v>0</v>
      </c>
      <c r="AB275" s="281"/>
      <c r="AC275" s="313">
        <f t="shared" si="19"/>
        <v>1</v>
      </c>
    </row>
    <row r="276" spans="8:29" ht="15" customHeight="1">
      <c r="H276" s="181" t="s">
        <v>1106</v>
      </c>
      <c r="I276" s="182" t="s">
        <v>34</v>
      </c>
      <c r="J276" s="219" t="s">
        <v>1061</v>
      </c>
      <c r="K276" s="220">
        <v>2008</v>
      </c>
      <c r="L276" s="221" t="s">
        <v>1443</v>
      </c>
      <c r="M276" s="221" t="s">
        <v>1049</v>
      </c>
      <c r="N276" s="221"/>
      <c r="O276" s="222"/>
      <c r="P276" s="223" t="s">
        <v>1202</v>
      </c>
      <c r="Q276" s="306">
        <v>493</v>
      </c>
      <c r="R276" s="306">
        <v>1150</v>
      </c>
      <c r="S276" s="210">
        <f t="shared" si="20"/>
        <v>2535.3153</v>
      </c>
      <c r="T276" s="165">
        <f t="shared" si="17"/>
        <v>0.42869565217391303</v>
      </c>
      <c r="U276" s="204" t="s">
        <v>1000</v>
      </c>
      <c r="V276" s="204"/>
      <c r="W276" s="214"/>
      <c r="X276" s="206"/>
      <c r="Y276" s="206"/>
      <c r="Z276" s="203"/>
      <c r="AA276" s="175">
        <f t="shared" si="18"/>
        <v>0</v>
      </c>
      <c r="AB276" s="282"/>
      <c r="AC276" s="313">
        <f t="shared" si="19"/>
        <v>1</v>
      </c>
    </row>
    <row r="277" spans="8:29" ht="15" customHeight="1">
      <c r="H277" s="181" t="s">
        <v>1106</v>
      </c>
      <c r="I277" s="182" t="s">
        <v>10</v>
      </c>
      <c r="J277" s="219" t="s">
        <v>1061</v>
      </c>
      <c r="K277" s="220">
        <v>2001</v>
      </c>
      <c r="L277" s="221" t="s">
        <v>1440</v>
      </c>
      <c r="M277" s="221" t="s">
        <v>260</v>
      </c>
      <c r="N277" s="221"/>
      <c r="O277" s="222"/>
      <c r="P277" s="223" t="s">
        <v>1202</v>
      </c>
      <c r="Q277" s="224">
        <v>96</v>
      </c>
      <c r="R277" s="224">
        <v>990</v>
      </c>
      <c r="S277" s="210">
        <f t="shared" si="20"/>
        <v>2182.57578</v>
      </c>
      <c r="T277" s="165">
        <f t="shared" si="17"/>
        <v>0.09696969696969697</v>
      </c>
      <c r="U277" s="209"/>
      <c r="V277" s="209"/>
      <c r="W277" s="208"/>
      <c r="X277" s="209"/>
      <c r="Y277" s="209"/>
      <c r="Z277" s="209"/>
      <c r="AA277" s="175">
        <f t="shared" si="18"/>
        <v>0</v>
      </c>
      <c r="AB277" s="282"/>
      <c r="AC277" s="313">
        <f t="shared" si="19"/>
        <v>1</v>
      </c>
    </row>
    <row r="278" spans="8:29" ht="15" customHeight="1">
      <c r="H278" s="181" t="s">
        <v>1106</v>
      </c>
      <c r="I278" s="182" t="s">
        <v>407</v>
      </c>
      <c r="J278" s="219" t="s">
        <v>1061</v>
      </c>
      <c r="K278" s="220">
        <v>1998</v>
      </c>
      <c r="L278" s="221" t="s">
        <v>1440</v>
      </c>
      <c r="M278" s="221" t="s">
        <v>260</v>
      </c>
      <c r="N278" s="221"/>
      <c r="O278" s="222"/>
      <c r="P278" s="223" t="s">
        <v>1202</v>
      </c>
      <c r="Q278" s="306">
        <v>182</v>
      </c>
      <c r="R278" s="306">
        <v>930</v>
      </c>
      <c r="S278" s="210">
        <f t="shared" si="20"/>
        <v>2050.29846</v>
      </c>
      <c r="T278" s="165">
        <f t="shared" si="17"/>
        <v>0.1956989247311828</v>
      </c>
      <c r="U278" s="206"/>
      <c r="V278" s="206"/>
      <c r="W278" s="214"/>
      <c r="X278" s="206"/>
      <c r="Y278" s="206"/>
      <c r="Z278" s="201"/>
      <c r="AA278" s="175">
        <f t="shared" si="18"/>
        <v>0</v>
      </c>
      <c r="AB278" s="282"/>
      <c r="AC278" s="313">
        <f t="shared" si="19"/>
        <v>1</v>
      </c>
    </row>
    <row r="279" spans="8:29" ht="15" customHeight="1">
      <c r="H279" s="181" t="s">
        <v>1106</v>
      </c>
      <c r="I279" s="182" t="s">
        <v>408</v>
      </c>
      <c r="J279" s="219" t="s">
        <v>1061</v>
      </c>
      <c r="K279" s="220">
        <v>2003</v>
      </c>
      <c r="L279" s="221" t="s">
        <v>1440</v>
      </c>
      <c r="M279" s="221" t="s">
        <v>1049</v>
      </c>
      <c r="N279" s="221"/>
      <c r="O279" s="222"/>
      <c r="P279" s="223" t="s">
        <v>1202</v>
      </c>
      <c r="Q279" s="225">
        <v>331</v>
      </c>
      <c r="R279" s="225">
        <v>1150</v>
      </c>
      <c r="S279" s="210">
        <f t="shared" si="20"/>
        <v>2535.3153</v>
      </c>
      <c r="T279" s="165">
        <f t="shared" si="17"/>
        <v>0.28782608695652173</v>
      </c>
      <c r="U279" s="209"/>
      <c r="V279" s="209"/>
      <c r="W279" s="208"/>
      <c r="X279" s="209"/>
      <c r="Y279" s="209"/>
      <c r="Z279" s="209">
        <v>39.798</v>
      </c>
      <c r="AA279" s="175">
        <f t="shared" si="18"/>
        <v>8.27272</v>
      </c>
      <c r="AB279" s="282"/>
      <c r="AC279" s="313">
        <f t="shared" si="19"/>
        <v>1</v>
      </c>
    </row>
    <row r="280" spans="8:29" ht="15" customHeight="1">
      <c r="H280" s="181" t="s">
        <v>1106</v>
      </c>
      <c r="I280" s="182" t="s">
        <v>11</v>
      </c>
      <c r="J280" s="219" t="s">
        <v>1061</v>
      </c>
      <c r="K280" s="220">
        <v>1999</v>
      </c>
      <c r="L280" s="221" t="s">
        <v>1440</v>
      </c>
      <c r="M280" s="221" t="s">
        <v>260</v>
      </c>
      <c r="N280" s="221"/>
      <c r="O280" s="222"/>
      <c r="P280" s="223" t="s">
        <v>1202</v>
      </c>
      <c r="Q280" s="306">
        <v>69</v>
      </c>
      <c r="R280" s="306">
        <v>820</v>
      </c>
      <c r="S280" s="210">
        <f t="shared" si="20"/>
        <v>1807.79004</v>
      </c>
      <c r="T280" s="165">
        <f t="shared" si="17"/>
        <v>0.08414634146341464</v>
      </c>
      <c r="U280" s="206"/>
      <c r="V280" s="206"/>
      <c r="W280" s="214"/>
      <c r="X280" s="206"/>
      <c r="Y280" s="206"/>
      <c r="Z280" s="203"/>
      <c r="AA280" s="175">
        <f t="shared" si="18"/>
        <v>0</v>
      </c>
      <c r="AB280" s="282"/>
      <c r="AC280" s="313">
        <f t="shared" si="19"/>
        <v>1</v>
      </c>
    </row>
    <row r="281" spans="8:29" ht="15" customHeight="1">
      <c r="H281" s="181" t="s">
        <v>1106</v>
      </c>
      <c r="I281" s="182" t="s">
        <v>12</v>
      </c>
      <c r="J281" s="219" t="s">
        <v>1061</v>
      </c>
      <c r="K281" s="220">
        <v>2009</v>
      </c>
      <c r="L281" s="221" t="s">
        <v>1443</v>
      </c>
      <c r="M281" s="221" t="s">
        <v>260</v>
      </c>
      <c r="N281" s="221"/>
      <c r="O281" s="222"/>
      <c r="P281" s="223" t="s">
        <v>1202</v>
      </c>
      <c r="Q281" s="306">
        <v>86</v>
      </c>
      <c r="R281" s="306">
        <v>1200</v>
      </c>
      <c r="S281" s="210">
        <f t="shared" si="20"/>
        <v>2645.5464</v>
      </c>
      <c r="T281" s="165">
        <f t="shared" si="17"/>
        <v>0.07166666666666667</v>
      </c>
      <c r="U281" s="206"/>
      <c r="V281" s="206"/>
      <c r="W281" s="214"/>
      <c r="X281" s="206"/>
      <c r="Y281" s="206"/>
      <c r="Z281" s="203"/>
      <c r="AA281" s="175">
        <f t="shared" si="18"/>
        <v>0</v>
      </c>
      <c r="AB281" s="282"/>
      <c r="AC281" s="313">
        <f t="shared" si="19"/>
        <v>1</v>
      </c>
    </row>
    <row r="282" spans="8:29" ht="15" customHeight="1">
      <c r="H282" s="181" t="s">
        <v>1106</v>
      </c>
      <c r="I282" s="182" t="s">
        <v>409</v>
      </c>
      <c r="J282" s="219" t="s">
        <v>1061</v>
      </c>
      <c r="K282" s="220">
        <v>1995</v>
      </c>
      <c r="L282" s="221" t="s">
        <v>1440</v>
      </c>
      <c r="M282" s="221" t="s">
        <v>260</v>
      </c>
      <c r="N282" s="221"/>
      <c r="O282" s="222"/>
      <c r="P282" s="223" t="s">
        <v>1202</v>
      </c>
      <c r="Q282" s="306">
        <v>197</v>
      </c>
      <c r="R282" s="306">
        <v>1060</v>
      </c>
      <c r="S282" s="210">
        <f t="shared" si="20"/>
        <v>2336.89932</v>
      </c>
      <c r="T282" s="165">
        <f t="shared" si="17"/>
        <v>0.18584905660377357</v>
      </c>
      <c r="U282" s="206"/>
      <c r="V282" s="206"/>
      <c r="W282" s="214"/>
      <c r="X282" s="206"/>
      <c r="Y282" s="206"/>
      <c r="Z282" s="203"/>
      <c r="AA282" s="175">
        <f t="shared" si="18"/>
        <v>0</v>
      </c>
      <c r="AB282" s="282"/>
      <c r="AC282" s="313">
        <f t="shared" si="19"/>
        <v>1</v>
      </c>
    </row>
    <row r="283" spans="8:29" ht="15" customHeight="1">
      <c r="H283" s="181" t="s">
        <v>1106</v>
      </c>
      <c r="I283" s="182" t="s">
        <v>410</v>
      </c>
      <c r="J283" s="219" t="s">
        <v>1061</v>
      </c>
      <c r="K283" s="220">
        <v>1998</v>
      </c>
      <c r="L283" s="221" t="s">
        <v>1440</v>
      </c>
      <c r="M283" s="221" t="s">
        <v>260</v>
      </c>
      <c r="N283" s="221"/>
      <c r="O283" s="222"/>
      <c r="P283" s="223" t="s">
        <v>1202</v>
      </c>
      <c r="Q283" s="306">
        <v>197</v>
      </c>
      <c r="R283" s="306">
        <v>1080</v>
      </c>
      <c r="S283" s="210">
        <f t="shared" si="20"/>
        <v>2380.99176</v>
      </c>
      <c r="T283" s="165">
        <f t="shared" si="17"/>
        <v>0.1824074074074074</v>
      </c>
      <c r="U283" s="206"/>
      <c r="V283" s="206"/>
      <c r="W283" s="214"/>
      <c r="X283" s="206"/>
      <c r="Y283" s="206"/>
      <c r="Z283" s="203"/>
      <c r="AA283" s="175">
        <f t="shared" si="18"/>
        <v>0</v>
      </c>
      <c r="AB283" s="282"/>
      <c r="AC283" s="313">
        <f t="shared" si="19"/>
        <v>1</v>
      </c>
    </row>
    <row r="284" spans="8:29" ht="15" customHeight="1">
      <c r="H284" s="181" t="s">
        <v>1106</v>
      </c>
      <c r="I284" s="182" t="s">
        <v>411</v>
      </c>
      <c r="J284" s="219" t="s">
        <v>1061</v>
      </c>
      <c r="K284" s="220">
        <v>1999</v>
      </c>
      <c r="L284" s="221" t="s">
        <v>1440</v>
      </c>
      <c r="M284" s="221" t="s">
        <v>260</v>
      </c>
      <c r="N284" s="221"/>
      <c r="O284" s="222"/>
      <c r="P284" s="223" t="s">
        <v>1202</v>
      </c>
      <c r="Q284" s="306">
        <v>197</v>
      </c>
      <c r="R284" s="306">
        <v>1080</v>
      </c>
      <c r="S284" s="210">
        <f t="shared" si="20"/>
        <v>2380.99176</v>
      </c>
      <c r="T284" s="165">
        <f t="shared" si="17"/>
        <v>0.1824074074074074</v>
      </c>
      <c r="U284" s="206"/>
      <c r="V284" s="206"/>
      <c r="W284" s="214"/>
      <c r="X284" s="206"/>
      <c r="Y284" s="206"/>
      <c r="Z284" s="203"/>
      <c r="AA284" s="175">
        <f t="shared" si="18"/>
        <v>0</v>
      </c>
      <c r="AB284" s="282"/>
      <c r="AC284" s="313">
        <f t="shared" si="19"/>
        <v>1</v>
      </c>
    </row>
    <row r="285" spans="8:29" ht="15" customHeight="1">
      <c r="H285" s="181" t="s">
        <v>1106</v>
      </c>
      <c r="I285" s="182" t="s">
        <v>412</v>
      </c>
      <c r="J285" s="219" t="s">
        <v>1061</v>
      </c>
      <c r="K285" s="220">
        <v>2003</v>
      </c>
      <c r="L285" s="221" t="s">
        <v>1440</v>
      </c>
      <c r="M285" s="221" t="s">
        <v>260</v>
      </c>
      <c r="N285" s="221"/>
      <c r="O285" s="222"/>
      <c r="P285" s="223" t="s">
        <v>1202</v>
      </c>
      <c r="Q285" s="306">
        <v>216</v>
      </c>
      <c r="R285" s="306">
        <v>1170</v>
      </c>
      <c r="S285" s="210">
        <f t="shared" si="20"/>
        <v>2579.40774</v>
      </c>
      <c r="T285" s="165">
        <f t="shared" si="17"/>
        <v>0.18461538461538463</v>
      </c>
      <c r="U285" s="206"/>
      <c r="V285" s="206"/>
      <c r="W285" s="214"/>
      <c r="X285" s="206"/>
      <c r="Y285" s="206"/>
      <c r="Z285" s="203"/>
      <c r="AA285" s="175">
        <f t="shared" si="18"/>
        <v>0</v>
      </c>
      <c r="AB285" s="282"/>
      <c r="AC285" s="313">
        <f t="shared" si="19"/>
        <v>1</v>
      </c>
    </row>
    <row r="286" spans="8:29" ht="15" customHeight="1">
      <c r="H286" s="181" t="s">
        <v>1106</v>
      </c>
      <c r="I286" s="182" t="s">
        <v>413</v>
      </c>
      <c r="J286" s="219" t="s">
        <v>1061</v>
      </c>
      <c r="K286" s="220">
        <v>2004</v>
      </c>
      <c r="L286" s="221" t="s">
        <v>1443</v>
      </c>
      <c r="M286" s="221" t="s">
        <v>260</v>
      </c>
      <c r="N286" s="221"/>
      <c r="O286" s="222"/>
      <c r="P286" s="223" t="s">
        <v>1202</v>
      </c>
      <c r="Q286" s="306">
        <v>216</v>
      </c>
      <c r="R286" s="306">
        <v>1180</v>
      </c>
      <c r="S286" s="210">
        <f t="shared" si="20"/>
        <v>2601.4539600000003</v>
      </c>
      <c r="T286" s="165">
        <f t="shared" si="17"/>
        <v>0.18305084745762712</v>
      </c>
      <c r="U286" s="206"/>
      <c r="V286" s="206"/>
      <c r="W286" s="214"/>
      <c r="X286" s="206"/>
      <c r="Y286" s="206"/>
      <c r="Z286" s="203"/>
      <c r="AA286" s="175">
        <f t="shared" si="18"/>
        <v>0</v>
      </c>
      <c r="AB286" s="282"/>
      <c r="AC286" s="313">
        <f t="shared" si="19"/>
        <v>1</v>
      </c>
    </row>
    <row r="287" spans="8:29" ht="15" customHeight="1">
      <c r="H287" s="181" t="s">
        <v>1106</v>
      </c>
      <c r="I287" s="182" t="s">
        <v>414</v>
      </c>
      <c r="J287" s="219" t="s">
        <v>1061</v>
      </c>
      <c r="K287" s="220">
        <v>2004</v>
      </c>
      <c r="L287" s="221" t="s">
        <v>1443</v>
      </c>
      <c r="M287" s="221" t="s">
        <v>260</v>
      </c>
      <c r="N287" s="221"/>
      <c r="O287" s="222"/>
      <c r="P287" s="223" t="s">
        <v>1202</v>
      </c>
      <c r="Q287" s="306">
        <v>239</v>
      </c>
      <c r="R287" s="306">
        <v>950</v>
      </c>
      <c r="S287" s="210">
        <f t="shared" si="20"/>
        <v>2094.3909</v>
      </c>
      <c r="T287" s="165">
        <f t="shared" si="17"/>
        <v>0.25157894736842107</v>
      </c>
      <c r="U287" s="206"/>
      <c r="V287" s="206"/>
      <c r="W287" s="214"/>
      <c r="X287" s="206"/>
      <c r="Y287" s="206"/>
      <c r="Z287" s="203"/>
      <c r="AA287" s="175">
        <f t="shared" si="18"/>
        <v>0</v>
      </c>
      <c r="AB287" s="285"/>
      <c r="AC287" s="313">
        <f t="shared" si="19"/>
        <v>1</v>
      </c>
    </row>
    <row r="288" spans="8:29" ht="15" customHeight="1">
      <c r="H288" s="181" t="s">
        <v>1106</v>
      </c>
      <c r="I288" s="182" t="s">
        <v>415</v>
      </c>
      <c r="J288" s="219" t="s">
        <v>1061</v>
      </c>
      <c r="K288" s="220">
        <v>2000</v>
      </c>
      <c r="L288" s="221" t="s">
        <v>1440</v>
      </c>
      <c r="M288" s="221" t="s">
        <v>260</v>
      </c>
      <c r="N288" s="221"/>
      <c r="O288" s="222"/>
      <c r="P288" s="223" t="s">
        <v>1202</v>
      </c>
      <c r="Q288" s="306">
        <v>321</v>
      </c>
      <c r="R288" s="306">
        <v>1050</v>
      </c>
      <c r="S288" s="210">
        <f t="shared" si="20"/>
        <v>2314.8531000000003</v>
      </c>
      <c r="T288" s="165">
        <f t="shared" si="17"/>
        <v>0.3057142857142857</v>
      </c>
      <c r="U288" s="206"/>
      <c r="V288" s="206"/>
      <c r="W288" s="214"/>
      <c r="X288" s="206"/>
      <c r="Y288" s="206"/>
      <c r="Z288" s="203"/>
      <c r="AA288" s="175">
        <f t="shared" si="18"/>
        <v>0</v>
      </c>
      <c r="AB288" s="283"/>
      <c r="AC288" s="313">
        <f t="shared" si="19"/>
        <v>1</v>
      </c>
    </row>
    <row r="289" spans="8:29" ht="15" customHeight="1">
      <c r="H289" s="181" t="s">
        <v>1106</v>
      </c>
      <c r="I289" s="182" t="s">
        <v>13</v>
      </c>
      <c r="J289" s="219" t="s">
        <v>1061</v>
      </c>
      <c r="K289" s="220">
        <v>2001</v>
      </c>
      <c r="L289" s="221" t="s">
        <v>1440</v>
      </c>
      <c r="M289" s="221" t="s">
        <v>260</v>
      </c>
      <c r="N289" s="221"/>
      <c r="O289" s="222"/>
      <c r="P289" s="223" t="s">
        <v>1202</v>
      </c>
      <c r="Q289" s="306">
        <v>84</v>
      </c>
      <c r="R289" s="306">
        <v>990</v>
      </c>
      <c r="S289" s="210">
        <f t="shared" si="20"/>
        <v>2182.57578</v>
      </c>
      <c r="T289" s="165">
        <f t="shared" si="17"/>
        <v>0.08484848484848485</v>
      </c>
      <c r="U289" s="206"/>
      <c r="V289" s="206"/>
      <c r="W289" s="214"/>
      <c r="X289" s="206"/>
      <c r="Y289" s="206"/>
      <c r="Z289" s="203"/>
      <c r="AA289" s="175">
        <f t="shared" si="18"/>
        <v>0</v>
      </c>
      <c r="AB289" s="281"/>
      <c r="AC289" s="313">
        <f t="shared" si="19"/>
        <v>1</v>
      </c>
    </row>
    <row r="290" spans="8:29" ht="15" customHeight="1">
      <c r="H290" s="181" t="s">
        <v>1106</v>
      </c>
      <c r="I290" s="182" t="s">
        <v>14</v>
      </c>
      <c r="J290" s="219" t="s">
        <v>1061</v>
      </c>
      <c r="K290" s="220">
        <v>1972</v>
      </c>
      <c r="L290" s="221" t="s">
        <v>1440</v>
      </c>
      <c r="M290" s="221" t="s">
        <v>260</v>
      </c>
      <c r="N290" s="221"/>
      <c r="O290" s="222"/>
      <c r="P290" s="223" t="s">
        <v>1202</v>
      </c>
      <c r="Q290" s="306">
        <v>29</v>
      </c>
      <c r="R290" s="306">
        <v>605</v>
      </c>
      <c r="S290" s="210">
        <f t="shared" si="20"/>
        <v>1333.79631</v>
      </c>
      <c r="T290" s="165">
        <f t="shared" si="17"/>
        <v>0.047933884297520664</v>
      </c>
      <c r="U290" s="206" t="s">
        <v>1146</v>
      </c>
      <c r="V290" s="206"/>
      <c r="W290" s="214"/>
      <c r="X290" s="206"/>
      <c r="Y290" s="206"/>
      <c r="Z290" s="203"/>
      <c r="AA290" s="175">
        <f t="shared" si="18"/>
        <v>0</v>
      </c>
      <c r="AB290" s="282"/>
      <c r="AC290" s="313">
        <f t="shared" si="19"/>
        <v>1</v>
      </c>
    </row>
    <row r="291" spans="8:29" ht="15" customHeight="1">
      <c r="H291" s="181" t="s">
        <v>1106</v>
      </c>
      <c r="I291" s="182" t="s">
        <v>416</v>
      </c>
      <c r="J291" s="219" t="s">
        <v>1061</v>
      </c>
      <c r="K291" s="220">
        <v>2001</v>
      </c>
      <c r="L291" s="221" t="s">
        <v>1440</v>
      </c>
      <c r="M291" s="221" t="s">
        <v>1049</v>
      </c>
      <c r="N291" s="221"/>
      <c r="O291" s="222"/>
      <c r="P291" s="223" t="s">
        <v>1202</v>
      </c>
      <c r="Q291" s="225">
        <v>495</v>
      </c>
      <c r="R291" s="225">
        <v>1150</v>
      </c>
      <c r="S291" s="164">
        <f t="shared" si="20"/>
        <v>2535.3153</v>
      </c>
      <c r="T291" s="165">
        <f t="shared" si="17"/>
        <v>0.43043478260869567</v>
      </c>
      <c r="U291" s="226" t="s">
        <v>1227</v>
      </c>
      <c r="V291" s="226"/>
      <c r="W291" s="227"/>
      <c r="X291" s="226"/>
      <c r="Y291" s="226"/>
      <c r="Z291" s="226">
        <v>37.244</v>
      </c>
      <c r="AA291" s="175">
        <f t="shared" si="18"/>
        <v>9.19216</v>
      </c>
      <c r="AB291" s="282"/>
      <c r="AC291" s="313">
        <f t="shared" si="19"/>
        <v>1</v>
      </c>
    </row>
    <row r="292" spans="8:29" ht="15" customHeight="1">
      <c r="H292" s="181" t="s">
        <v>1106</v>
      </c>
      <c r="I292" s="182" t="s">
        <v>417</v>
      </c>
      <c r="J292" s="219" t="s">
        <v>1061</v>
      </c>
      <c r="K292" s="220">
        <v>2001</v>
      </c>
      <c r="L292" s="221" t="s">
        <v>1440</v>
      </c>
      <c r="M292" s="221" t="s">
        <v>1049</v>
      </c>
      <c r="N292" s="221"/>
      <c r="O292" s="222"/>
      <c r="P292" s="223" t="s">
        <v>1202</v>
      </c>
      <c r="Q292" s="306">
        <v>485</v>
      </c>
      <c r="R292" s="306">
        <v>1150</v>
      </c>
      <c r="S292" s="210">
        <f t="shared" si="20"/>
        <v>2535.3153</v>
      </c>
      <c r="T292" s="165">
        <f t="shared" si="17"/>
        <v>0.4217391304347826</v>
      </c>
      <c r="U292" s="206" t="s">
        <v>1227</v>
      </c>
      <c r="V292" s="206"/>
      <c r="W292" s="214"/>
      <c r="X292" s="206"/>
      <c r="Y292" s="206"/>
      <c r="Z292" s="201"/>
      <c r="AA292" s="175">
        <f t="shared" si="18"/>
        <v>0</v>
      </c>
      <c r="AB292" s="282"/>
      <c r="AC292" s="313">
        <f t="shared" si="19"/>
        <v>1</v>
      </c>
    </row>
    <row r="293" spans="8:29" ht="15" customHeight="1">
      <c r="H293" s="181" t="s">
        <v>1106</v>
      </c>
      <c r="I293" s="182" t="s">
        <v>15</v>
      </c>
      <c r="J293" s="219" t="s">
        <v>1061</v>
      </c>
      <c r="K293" s="220">
        <v>1987</v>
      </c>
      <c r="L293" s="221" t="s">
        <v>1440</v>
      </c>
      <c r="M293" s="221" t="s">
        <v>260</v>
      </c>
      <c r="N293" s="221"/>
      <c r="O293" s="222"/>
      <c r="P293" s="223" t="s">
        <v>1202</v>
      </c>
      <c r="Q293" s="225">
        <v>228</v>
      </c>
      <c r="R293" s="225">
        <v>890</v>
      </c>
      <c r="S293" s="210">
        <f aca="true" t="shared" si="21" ref="S293:S324">IF(R293&gt;0,R293*2.204622,"")</f>
        <v>1962.1135800000002</v>
      </c>
      <c r="T293" s="165">
        <f t="shared" si="17"/>
        <v>0.25617977528089886</v>
      </c>
      <c r="U293" s="209"/>
      <c r="V293" s="209"/>
      <c r="W293" s="208"/>
      <c r="X293" s="209"/>
      <c r="Y293" s="209"/>
      <c r="Z293" s="209">
        <v>42.305</v>
      </c>
      <c r="AA293" s="175">
        <f t="shared" si="18"/>
        <v>7.3702000000000005</v>
      </c>
      <c r="AB293" s="282"/>
      <c r="AC293" s="313">
        <f t="shared" si="19"/>
        <v>1</v>
      </c>
    </row>
    <row r="294" spans="8:29" ht="15" customHeight="1">
      <c r="H294" s="181" t="s">
        <v>1106</v>
      </c>
      <c r="I294" s="182" t="s">
        <v>418</v>
      </c>
      <c r="J294" s="219" t="s">
        <v>1061</v>
      </c>
      <c r="K294" s="220">
        <v>1967</v>
      </c>
      <c r="L294" s="221" t="s">
        <v>1440</v>
      </c>
      <c r="M294" s="221" t="s">
        <v>260</v>
      </c>
      <c r="N294" s="221"/>
      <c r="O294" s="222"/>
      <c r="P294" s="223" t="s">
        <v>1202</v>
      </c>
      <c r="Q294" s="306">
        <v>30</v>
      </c>
      <c r="R294" s="306">
        <v>475</v>
      </c>
      <c r="S294" s="210">
        <f t="shared" si="21"/>
        <v>1047.19545</v>
      </c>
      <c r="T294" s="165">
        <f t="shared" si="17"/>
        <v>0.06315789473684211</v>
      </c>
      <c r="U294" s="206" t="s">
        <v>1146</v>
      </c>
      <c r="V294" s="206"/>
      <c r="W294" s="214"/>
      <c r="X294" s="206"/>
      <c r="Y294" s="206"/>
      <c r="Z294" s="203"/>
      <c r="AA294" s="175">
        <f t="shared" si="18"/>
        <v>0</v>
      </c>
      <c r="AB294" s="282"/>
      <c r="AC294" s="313">
        <f t="shared" si="19"/>
        <v>1</v>
      </c>
    </row>
    <row r="295" spans="8:29" ht="15" customHeight="1">
      <c r="H295" s="181" t="s">
        <v>1106</v>
      </c>
      <c r="I295" s="182" t="s">
        <v>419</v>
      </c>
      <c r="J295" s="219" t="s">
        <v>1061</v>
      </c>
      <c r="K295" s="220">
        <v>2001</v>
      </c>
      <c r="L295" s="221" t="s">
        <v>1440</v>
      </c>
      <c r="M295" s="221" t="s">
        <v>1049</v>
      </c>
      <c r="N295" s="221"/>
      <c r="O295" s="222"/>
      <c r="P295" s="223" t="s">
        <v>1202</v>
      </c>
      <c r="Q295" s="306">
        <v>274</v>
      </c>
      <c r="R295" s="306">
        <v>1340</v>
      </c>
      <c r="S295" s="210">
        <f t="shared" si="21"/>
        <v>2954.19348</v>
      </c>
      <c r="T295" s="165">
        <f t="shared" si="17"/>
        <v>0.2044776119402985</v>
      </c>
      <c r="U295" s="206"/>
      <c r="V295" s="206"/>
      <c r="W295" s="214"/>
      <c r="X295" s="206"/>
      <c r="Y295" s="206"/>
      <c r="Z295" s="203">
        <v>40.932</v>
      </c>
      <c r="AA295" s="175">
        <f t="shared" si="18"/>
        <v>7.8644799999999995</v>
      </c>
      <c r="AB295" s="282"/>
      <c r="AC295" s="313">
        <f t="shared" si="19"/>
        <v>1</v>
      </c>
    </row>
    <row r="296" spans="8:29" ht="15" customHeight="1">
      <c r="H296" s="181" t="s">
        <v>1106</v>
      </c>
      <c r="I296" s="182" t="s">
        <v>420</v>
      </c>
      <c r="J296" s="219" t="s">
        <v>1061</v>
      </c>
      <c r="K296" s="220">
        <v>1990</v>
      </c>
      <c r="L296" s="221" t="s">
        <v>1440</v>
      </c>
      <c r="M296" s="221" t="s">
        <v>1049</v>
      </c>
      <c r="N296" s="221"/>
      <c r="O296" s="222"/>
      <c r="P296" s="223" t="s">
        <v>1202</v>
      </c>
      <c r="Q296" s="306">
        <v>276</v>
      </c>
      <c r="R296" s="306">
        <v>1350</v>
      </c>
      <c r="S296" s="210">
        <f t="shared" si="21"/>
        <v>2976.2397</v>
      </c>
      <c r="T296" s="165">
        <f t="shared" si="17"/>
        <v>0.20444444444444446</v>
      </c>
      <c r="U296" s="206"/>
      <c r="V296" s="206"/>
      <c r="W296" s="214"/>
      <c r="X296" s="206"/>
      <c r="Y296" s="206"/>
      <c r="Z296" s="203"/>
      <c r="AA296" s="175">
        <f t="shared" si="18"/>
        <v>0</v>
      </c>
      <c r="AB296" s="282"/>
      <c r="AC296" s="313">
        <f t="shared" si="19"/>
        <v>1</v>
      </c>
    </row>
    <row r="297" spans="8:29" ht="15" customHeight="1">
      <c r="H297" s="181" t="s">
        <v>1106</v>
      </c>
      <c r="I297" s="182" t="s">
        <v>421</v>
      </c>
      <c r="J297" s="219" t="s">
        <v>1061</v>
      </c>
      <c r="K297" s="220">
        <v>1993</v>
      </c>
      <c r="L297" s="221" t="s">
        <v>1440</v>
      </c>
      <c r="M297" s="221" t="s">
        <v>1049</v>
      </c>
      <c r="N297" s="221"/>
      <c r="O297" s="222"/>
      <c r="P297" s="223" t="s">
        <v>1202</v>
      </c>
      <c r="Q297" s="306">
        <v>276</v>
      </c>
      <c r="R297" s="306">
        <v>1350</v>
      </c>
      <c r="S297" s="210">
        <f t="shared" si="21"/>
        <v>2976.2397</v>
      </c>
      <c r="T297" s="165">
        <f t="shared" si="17"/>
        <v>0.20444444444444446</v>
      </c>
      <c r="U297" s="206"/>
      <c r="V297" s="206"/>
      <c r="W297" s="214"/>
      <c r="X297" s="206"/>
      <c r="Y297" s="206"/>
      <c r="Z297" s="203"/>
      <c r="AA297" s="175">
        <f t="shared" si="18"/>
        <v>0</v>
      </c>
      <c r="AB297" s="282"/>
      <c r="AC297" s="313">
        <f t="shared" si="19"/>
        <v>1</v>
      </c>
    </row>
    <row r="298" spans="8:29" ht="15" customHeight="1">
      <c r="H298" s="181" t="s">
        <v>1106</v>
      </c>
      <c r="I298" s="182" t="s">
        <v>422</v>
      </c>
      <c r="J298" s="219" t="s">
        <v>1061</v>
      </c>
      <c r="K298" s="220">
        <v>1995</v>
      </c>
      <c r="L298" s="221" t="s">
        <v>1440</v>
      </c>
      <c r="M298" s="221" t="s">
        <v>1049</v>
      </c>
      <c r="N298" s="221"/>
      <c r="O298" s="222"/>
      <c r="P298" s="223" t="s">
        <v>1202</v>
      </c>
      <c r="Q298" s="306">
        <v>276</v>
      </c>
      <c r="R298" s="306">
        <v>1350</v>
      </c>
      <c r="S298" s="210">
        <f t="shared" si="21"/>
        <v>2976.2397</v>
      </c>
      <c r="T298" s="165">
        <f t="shared" si="17"/>
        <v>0.20444444444444446</v>
      </c>
      <c r="U298" s="206"/>
      <c r="V298" s="206"/>
      <c r="W298" s="214"/>
      <c r="X298" s="206"/>
      <c r="Y298" s="206"/>
      <c r="Z298" s="203"/>
      <c r="AA298" s="175">
        <f t="shared" si="18"/>
        <v>0</v>
      </c>
      <c r="AB298" s="282"/>
      <c r="AC298" s="313">
        <f t="shared" si="19"/>
        <v>1</v>
      </c>
    </row>
    <row r="299" spans="8:29" ht="15" customHeight="1">
      <c r="H299" s="181" t="s">
        <v>1106</v>
      </c>
      <c r="I299" s="182" t="s">
        <v>423</v>
      </c>
      <c r="J299" s="219" t="s">
        <v>1061</v>
      </c>
      <c r="K299" s="220">
        <v>1997</v>
      </c>
      <c r="L299" s="221" t="s">
        <v>1440</v>
      </c>
      <c r="M299" s="221" t="s">
        <v>1049</v>
      </c>
      <c r="N299" s="221"/>
      <c r="O299" s="222"/>
      <c r="P299" s="223" t="s">
        <v>1202</v>
      </c>
      <c r="Q299" s="306">
        <v>276</v>
      </c>
      <c r="R299" s="306">
        <v>1350</v>
      </c>
      <c r="S299" s="210">
        <f t="shared" si="21"/>
        <v>2976.2397</v>
      </c>
      <c r="T299" s="165">
        <f t="shared" si="17"/>
        <v>0.20444444444444446</v>
      </c>
      <c r="U299" s="206"/>
      <c r="V299" s="206"/>
      <c r="W299" s="214"/>
      <c r="X299" s="206"/>
      <c r="Y299" s="206"/>
      <c r="Z299" s="203"/>
      <c r="AA299" s="175">
        <f t="shared" si="18"/>
        <v>0</v>
      </c>
      <c r="AB299" s="282"/>
      <c r="AC299" s="313">
        <f t="shared" si="19"/>
        <v>1</v>
      </c>
    </row>
    <row r="300" spans="8:29" ht="15" customHeight="1">
      <c r="H300" s="181" t="s">
        <v>1106</v>
      </c>
      <c r="I300" s="182" t="s">
        <v>424</v>
      </c>
      <c r="J300" s="219" t="s">
        <v>1061</v>
      </c>
      <c r="K300" s="220">
        <v>1999</v>
      </c>
      <c r="L300" s="221" t="s">
        <v>1440</v>
      </c>
      <c r="M300" s="221" t="s">
        <v>1049</v>
      </c>
      <c r="N300" s="221"/>
      <c r="O300" s="222"/>
      <c r="P300" s="223" t="s">
        <v>1202</v>
      </c>
      <c r="Q300" s="306">
        <v>276</v>
      </c>
      <c r="R300" s="306">
        <v>1350</v>
      </c>
      <c r="S300" s="210">
        <f t="shared" si="21"/>
        <v>2976.2397</v>
      </c>
      <c r="T300" s="165">
        <f t="shared" si="17"/>
        <v>0.20444444444444446</v>
      </c>
      <c r="U300" s="206"/>
      <c r="V300" s="206"/>
      <c r="W300" s="214"/>
      <c r="X300" s="206"/>
      <c r="Y300" s="206"/>
      <c r="Z300" s="203"/>
      <c r="AA300" s="175">
        <f t="shared" si="18"/>
        <v>0</v>
      </c>
      <c r="AB300" s="282"/>
      <c r="AC300" s="313">
        <f t="shared" si="19"/>
        <v>1</v>
      </c>
    </row>
    <row r="301" spans="8:29" ht="15" customHeight="1">
      <c r="H301" s="181" t="s">
        <v>1106</v>
      </c>
      <c r="I301" s="182" t="s">
        <v>425</v>
      </c>
      <c r="J301" s="219" t="s">
        <v>1061</v>
      </c>
      <c r="K301" s="220">
        <v>2002</v>
      </c>
      <c r="L301" s="221" t="s">
        <v>1442</v>
      </c>
      <c r="M301" s="221" t="s">
        <v>1049</v>
      </c>
      <c r="N301" s="221"/>
      <c r="O301" s="222"/>
      <c r="P301" s="223" t="s">
        <v>1202</v>
      </c>
      <c r="Q301" s="306">
        <v>276</v>
      </c>
      <c r="R301" s="306">
        <v>1270</v>
      </c>
      <c r="S301" s="210">
        <f t="shared" si="21"/>
        <v>2799.86994</v>
      </c>
      <c r="T301" s="165">
        <f t="shared" si="17"/>
        <v>0.2173228346456693</v>
      </c>
      <c r="U301" s="206"/>
      <c r="V301" s="206"/>
      <c r="W301" s="214"/>
      <c r="X301" s="206"/>
      <c r="Y301" s="206"/>
      <c r="Z301" s="203"/>
      <c r="AA301" s="175">
        <f t="shared" si="18"/>
        <v>0</v>
      </c>
      <c r="AB301" s="282"/>
      <c r="AC301" s="313">
        <f t="shared" si="19"/>
        <v>1</v>
      </c>
    </row>
    <row r="302" spans="8:29" ht="15" customHeight="1">
      <c r="H302" s="181" t="s">
        <v>1106</v>
      </c>
      <c r="I302" s="182" t="s">
        <v>426</v>
      </c>
      <c r="J302" s="219" t="s">
        <v>1061</v>
      </c>
      <c r="K302" s="220">
        <v>1992</v>
      </c>
      <c r="L302" s="221" t="s">
        <v>1440</v>
      </c>
      <c r="M302" s="221" t="s">
        <v>1049</v>
      </c>
      <c r="N302" s="221"/>
      <c r="O302" s="222"/>
      <c r="P302" s="223" t="s">
        <v>1202</v>
      </c>
      <c r="Q302" s="306">
        <v>276</v>
      </c>
      <c r="R302" s="306">
        <v>1230</v>
      </c>
      <c r="S302" s="210">
        <f t="shared" si="21"/>
        <v>2711.6850600000002</v>
      </c>
      <c r="T302" s="165">
        <f t="shared" si="17"/>
        <v>0.22439024390243903</v>
      </c>
      <c r="U302" s="206"/>
      <c r="V302" s="206"/>
      <c r="W302" s="214"/>
      <c r="X302" s="206"/>
      <c r="Y302" s="206"/>
      <c r="Z302" s="203"/>
      <c r="AA302" s="175">
        <f t="shared" si="18"/>
        <v>0</v>
      </c>
      <c r="AB302" s="282"/>
      <c r="AC302" s="313">
        <f t="shared" si="19"/>
        <v>1</v>
      </c>
    </row>
    <row r="303" spans="8:29" ht="15" customHeight="1">
      <c r="H303" s="181" t="s">
        <v>1106</v>
      </c>
      <c r="I303" s="182" t="s">
        <v>427</v>
      </c>
      <c r="J303" s="219" t="s">
        <v>1061</v>
      </c>
      <c r="K303" s="220">
        <v>2001</v>
      </c>
      <c r="L303" s="221" t="s">
        <v>1440</v>
      </c>
      <c r="M303" s="221" t="s">
        <v>1049</v>
      </c>
      <c r="N303" s="221"/>
      <c r="O303" s="222"/>
      <c r="P303" s="223" t="s">
        <v>1202</v>
      </c>
      <c r="Q303" s="306">
        <v>276</v>
      </c>
      <c r="R303" s="306">
        <v>1320</v>
      </c>
      <c r="S303" s="210">
        <f t="shared" si="21"/>
        <v>2910.10104</v>
      </c>
      <c r="T303" s="165">
        <f t="shared" si="17"/>
        <v>0.20909090909090908</v>
      </c>
      <c r="U303" s="206"/>
      <c r="V303" s="206"/>
      <c r="W303" s="214"/>
      <c r="X303" s="206"/>
      <c r="Y303" s="206"/>
      <c r="Z303" s="203"/>
      <c r="AA303" s="175">
        <f t="shared" si="18"/>
        <v>0</v>
      </c>
      <c r="AB303" s="282"/>
      <c r="AC303" s="313">
        <f t="shared" si="19"/>
        <v>1</v>
      </c>
    </row>
    <row r="304" spans="8:29" ht="15" customHeight="1">
      <c r="H304" s="181" t="s">
        <v>1106</v>
      </c>
      <c r="I304" s="182" t="s">
        <v>428</v>
      </c>
      <c r="J304" s="219" t="s">
        <v>1061</v>
      </c>
      <c r="K304" s="220">
        <v>1997</v>
      </c>
      <c r="L304" s="221" t="s">
        <v>1440</v>
      </c>
      <c r="M304" s="221" t="s">
        <v>1049</v>
      </c>
      <c r="N304" s="221"/>
      <c r="O304" s="222"/>
      <c r="P304" s="223" t="s">
        <v>1202</v>
      </c>
      <c r="Q304" s="306">
        <v>276</v>
      </c>
      <c r="R304" s="306">
        <v>1320</v>
      </c>
      <c r="S304" s="210">
        <f t="shared" si="21"/>
        <v>2910.10104</v>
      </c>
      <c r="T304" s="165">
        <f t="shared" si="17"/>
        <v>0.20909090909090908</v>
      </c>
      <c r="U304" s="206"/>
      <c r="V304" s="206"/>
      <c r="W304" s="214"/>
      <c r="X304" s="206"/>
      <c r="Y304" s="206"/>
      <c r="Z304" s="203"/>
      <c r="AA304" s="175">
        <f t="shared" si="18"/>
        <v>0</v>
      </c>
      <c r="AB304" s="283"/>
      <c r="AC304" s="313">
        <f t="shared" si="19"/>
        <v>1</v>
      </c>
    </row>
    <row r="305" spans="8:29" ht="15" customHeight="1">
      <c r="H305" s="181" t="s">
        <v>1106</v>
      </c>
      <c r="I305" s="182" t="s">
        <v>429</v>
      </c>
      <c r="J305" s="219" t="s">
        <v>1061</v>
      </c>
      <c r="K305" s="220">
        <v>1999</v>
      </c>
      <c r="L305" s="221" t="s">
        <v>1440</v>
      </c>
      <c r="M305" s="221" t="s">
        <v>1049</v>
      </c>
      <c r="N305" s="221"/>
      <c r="O305" s="222"/>
      <c r="P305" s="223" t="s">
        <v>1202</v>
      </c>
      <c r="Q305" s="306">
        <v>276</v>
      </c>
      <c r="R305" s="306">
        <v>1320</v>
      </c>
      <c r="S305" s="210">
        <f t="shared" si="21"/>
        <v>2910.10104</v>
      </c>
      <c r="T305" s="165">
        <f t="shared" si="17"/>
        <v>0.20909090909090908</v>
      </c>
      <c r="U305" s="206"/>
      <c r="V305" s="206"/>
      <c r="W305" s="214"/>
      <c r="X305" s="206"/>
      <c r="Y305" s="206"/>
      <c r="Z305" s="203"/>
      <c r="AA305" s="175">
        <f t="shared" si="18"/>
        <v>0</v>
      </c>
      <c r="AB305" s="285"/>
      <c r="AC305" s="313">
        <f t="shared" si="19"/>
        <v>1</v>
      </c>
    </row>
    <row r="306" spans="8:29" ht="15" customHeight="1">
      <c r="H306" s="181" t="s">
        <v>1106</v>
      </c>
      <c r="I306" s="182" t="s">
        <v>430</v>
      </c>
      <c r="J306" s="219" t="s">
        <v>1061</v>
      </c>
      <c r="K306" s="220">
        <v>1997</v>
      </c>
      <c r="L306" s="221" t="s">
        <v>1440</v>
      </c>
      <c r="M306" s="221" t="s">
        <v>1049</v>
      </c>
      <c r="N306" s="221"/>
      <c r="O306" s="222"/>
      <c r="P306" s="223" t="s">
        <v>1202</v>
      </c>
      <c r="Q306" s="306">
        <v>276</v>
      </c>
      <c r="R306" s="306">
        <v>1270</v>
      </c>
      <c r="S306" s="210">
        <f t="shared" si="21"/>
        <v>2799.86994</v>
      </c>
      <c r="T306" s="165">
        <f t="shared" si="17"/>
        <v>0.2173228346456693</v>
      </c>
      <c r="U306" s="206"/>
      <c r="V306" s="206"/>
      <c r="W306" s="214"/>
      <c r="X306" s="206"/>
      <c r="Y306" s="206"/>
      <c r="Z306" s="203"/>
      <c r="AA306" s="175">
        <f t="shared" si="18"/>
        <v>0</v>
      </c>
      <c r="AB306" s="282"/>
      <c r="AC306" s="313">
        <f t="shared" si="19"/>
        <v>1</v>
      </c>
    </row>
    <row r="307" spans="8:29" ht="15" customHeight="1">
      <c r="H307" s="181" t="s">
        <v>1106</v>
      </c>
      <c r="I307" s="182" t="s">
        <v>431</v>
      </c>
      <c r="J307" s="219" t="s">
        <v>1061</v>
      </c>
      <c r="K307" s="220">
        <v>1999</v>
      </c>
      <c r="L307" s="221" t="s">
        <v>1440</v>
      </c>
      <c r="M307" s="221" t="s">
        <v>1049</v>
      </c>
      <c r="N307" s="221"/>
      <c r="O307" s="222"/>
      <c r="P307" s="223" t="s">
        <v>1202</v>
      </c>
      <c r="Q307" s="306">
        <v>276</v>
      </c>
      <c r="R307" s="306">
        <v>1270</v>
      </c>
      <c r="S307" s="210">
        <f t="shared" si="21"/>
        <v>2799.86994</v>
      </c>
      <c r="T307" s="165">
        <f t="shared" si="17"/>
        <v>0.2173228346456693</v>
      </c>
      <c r="U307" s="206"/>
      <c r="V307" s="206"/>
      <c r="W307" s="214"/>
      <c r="X307" s="206"/>
      <c r="Y307" s="206"/>
      <c r="Z307" s="203"/>
      <c r="AA307" s="175">
        <f t="shared" si="18"/>
        <v>0</v>
      </c>
      <c r="AB307" s="281"/>
      <c r="AC307" s="313">
        <f t="shared" si="19"/>
        <v>1</v>
      </c>
    </row>
    <row r="308" spans="8:29" ht="15" customHeight="1">
      <c r="H308" s="181" t="s">
        <v>1106</v>
      </c>
      <c r="I308" s="182" t="s">
        <v>432</v>
      </c>
      <c r="J308" s="219" t="s">
        <v>1061</v>
      </c>
      <c r="K308" s="220">
        <v>2001</v>
      </c>
      <c r="L308" s="221" t="s">
        <v>1440</v>
      </c>
      <c r="M308" s="221" t="s">
        <v>1049</v>
      </c>
      <c r="N308" s="221"/>
      <c r="O308" s="222"/>
      <c r="P308" s="223" t="s">
        <v>1202</v>
      </c>
      <c r="Q308" s="306">
        <v>276</v>
      </c>
      <c r="R308" s="306">
        <v>1270</v>
      </c>
      <c r="S308" s="210">
        <f t="shared" si="21"/>
        <v>2799.86994</v>
      </c>
      <c r="T308" s="165">
        <f t="shared" si="17"/>
        <v>0.2173228346456693</v>
      </c>
      <c r="U308" s="206"/>
      <c r="V308" s="206"/>
      <c r="W308" s="214"/>
      <c r="X308" s="206"/>
      <c r="Y308" s="206"/>
      <c r="Z308" s="201"/>
      <c r="AA308" s="175">
        <f t="shared" si="18"/>
        <v>0</v>
      </c>
      <c r="AB308" s="282"/>
      <c r="AC308" s="313">
        <f t="shared" si="19"/>
        <v>1</v>
      </c>
    </row>
    <row r="309" spans="8:29" ht="15" customHeight="1">
      <c r="H309" s="181" t="s">
        <v>1106</v>
      </c>
      <c r="I309" s="182" t="s">
        <v>443</v>
      </c>
      <c r="J309" s="219" t="s">
        <v>1061</v>
      </c>
      <c r="K309" s="220">
        <v>2000</v>
      </c>
      <c r="L309" s="221" t="s">
        <v>1440</v>
      </c>
      <c r="M309" s="221" t="s">
        <v>1049</v>
      </c>
      <c r="N309" s="221"/>
      <c r="O309" s="222"/>
      <c r="P309" s="223" t="s">
        <v>1202</v>
      </c>
      <c r="Q309" s="224">
        <v>525</v>
      </c>
      <c r="R309" s="224">
        <v>1120</v>
      </c>
      <c r="S309" s="164">
        <f t="shared" si="21"/>
        <v>2469.17664</v>
      </c>
      <c r="T309" s="165">
        <f t="shared" si="17"/>
        <v>0.46875</v>
      </c>
      <c r="U309" s="226"/>
      <c r="V309" s="226"/>
      <c r="W309" s="227"/>
      <c r="X309" s="226"/>
      <c r="Y309" s="226"/>
      <c r="Z309" s="226">
        <v>38.727</v>
      </c>
      <c r="AA309" s="175">
        <f t="shared" si="18"/>
        <v>8.658280000000001</v>
      </c>
      <c r="AB309" s="282"/>
      <c r="AC309" s="313">
        <f t="shared" si="19"/>
        <v>1</v>
      </c>
    </row>
    <row r="310" spans="8:29" ht="15" customHeight="1">
      <c r="H310" s="181" t="s">
        <v>1106</v>
      </c>
      <c r="I310" s="182" t="s">
        <v>444</v>
      </c>
      <c r="J310" s="219" t="s">
        <v>1061</v>
      </c>
      <c r="K310" s="220">
        <v>2000</v>
      </c>
      <c r="L310" s="221" t="s">
        <v>1440</v>
      </c>
      <c r="M310" s="221" t="s">
        <v>1049</v>
      </c>
      <c r="N310" s="221"/>
      <c r="O310" s="222"/>
      <c r="P310" s="223" t="s">
        <v>1202</v>
      </c>
      <c r="Q310" s="306">
        <v>545</v>
      </c>
      <c r="R310" s="306">
        <v>1230</v>
      </c>
      <c r="S310" s="210">
        <f t="shared" si="21"/>
        <v>2711.6850600000002</v>
      </c>
      <c r="T310" s="165">
        <f t="shared" si="17"/>
        <v>0.44308943089430897</v>
      </c>
      <c r="U310" s="206"/>
      <c r="V310" s="206"/>
      <c r="W310" s="214"/>
      <c r="X310" s="206"/>
      <c r="Y310" s="206"/>
      <c r="Z310" s="203"/>
      <c r="AA310" s="175">
        <f t="shared" si="18"/>
        <v>0</v>
      </c>
      <c r="AB310" s="282"/>
      <c r="AC310" s="313">
        <f t="shared" si="19"/>
        <v>1</v>
      </c>
    </row>
    <row r="311" spans="8:29" ht="15" customHeight="1">
      <c r="H311" s="181" t="s">
        <v>1106</v>
      </c>
      <c r="I311" s="182" t="s">
        <v>16</v>
      </c>
      <c r="J311" s="219" t="s">
        <v>1061</v>
      </c>
      <c r="K311" s="220">
        <v>2003</v>
      </c>
      <c r="L311" s="221" t="s">
        <v>1440</v>
      </c>
      <c r="M311" s="221" t="s">
        <v>261</v>
      </c>
      <c r="N311" s="221"/>
      <c r="O311" s="222"/>
      <c r="P311" s="223" t="s">
        <v>1202</v>
      </c>
      <c r="Q311" s="224">
        <v>166</v>
      </c>
      <c r="R311" s="224">
        <v>1700</v>
      </c>
      <c r="S311" s="210">
        <f t="shared" si="21"/>
        <v>3747.8574000000003</v>
      </c>
      <c r="T311" s="165">
        <f t="shared" si="17"/>
        <v>0.0976470588235294</v>
      </c>
      <c r="U311" s="209"/>
      <c r="V311" s="209"/>
      <c r="W311" s="208"/>
      <c r="X311" s="209"/>
      <c r="Y311" s="209"/>
      <c r="Z311" s="209">
        <v>44.929</v>
      </c>
      <c r="AA311" s="175">
        <f t="shared" si="18"/>
        <v>6.425559999999999</v>
      </c>
      <c r="AB311" s="282"/>
      <c r="AC311" s="313">
        <f t="shared" si="19"/>
        <v>1</v>
      </c>
    </row>
    <row r="312" spans="8:29" ht="15" customHeight="1">
      <c r="H312" s="181" t="s">
        <v>1106</v>
      </c>
      <c r="I312" s="182" t="s">
        <v>445</v>
      </c>
      <c r="J312" s="219" t="s">
        <v>1061</v>
      </c>
      <c r="K312" s="220">
        <v>1991</v>
      </c>
      <c r="L312" s="221" t="s">
        <v>1440</v>
      </c>
      <c r="M312" s="221" t="s">
        <v>260</v>
      </c>
      <c r="N312" s="221"/>
      <c r="O312" s="222"/>
      <c r="P312" s="223" t="s">
        <v>1202</v>
      </c>
      <c r="Q312" s="306">
        <v>197</v>
      </c>
      <c r="R312" s="306">
        <v>1280</v>
      </c>
      <c r="S312" s="210">
        <f t="shared" si="21"/>
        <v>2821.91616</v>
      </c>
      <c r="T312" s="165">
        <f t="shared" si="17"/>
        <v>0.15390625</v>
      </c>
      <c r="U312" s="206"/>
      <c r="V312" s="206"/>
      <c r="W312" s="214"/>
      <c r="X312" s="206"/>
      <c r="Y312" s="206"/>
      <c r="Z312" s="203"/>
      <c r="AA312" s="175">
        <f t="shared" si="18"/>
        <v>0</v>
      </c>
      <c r="AB312" s="282"/>
      <c r="AC312" s="313">
        <f t="shared" si="19"/>
        <v>1</v>
      </c>
    </row>
    <row r="313" spans="8:29" ht="15" customHeight="1">
      <c r="H313" s="181" t="s">
        <v>1106</v>
      </c>
      <c r="I313" s="182" t="s">
        <v>446</v>
      </c>
      <c r="J313" s="219" t="s">
        <v>1061</v>
      </c>
      <c r="K313" s="220">
        <v>1996</v>
      </c>
      <c r="L313" s="221" t="s">
        <v>1440</v>
      </c>
      <c r="M313" s="221" t="s">
        <v>260</v>
      </c>
      <c r="N313" s="221"/>
      <c r="O313" s="222"/>
      <c r="P313" s="223" t="s">
        <v>1202</v>
      </c>
      <c r="Q313" s="306">
        <v>197</v>
      </c>
      <c r="R313" s="306">
        <v>1260</v>
      </c>
      <c r="S313" s="210">
        <f t="shared" si="21"/>
        <v>2777.8237200000003</v>
      </c>
      <c r="T313" s="165">
        <f t="shared" si="17"/>
        <v>0.15634920634920635</v>
      </c>
      <c r="U313" s="206"/>
      <c r="V313" s="206"/>
      <c r="W313" s="214"/>
      <c r="X313" s="206"/>
      <c r="Y313" s="206"/>
      <c r="Z313" s="203"/>
      <c r="AA313" s="175">
        <f t="shared" si="18"/>
        <v>0</v>
      </c>
      <c r="AB313" s="281"/>
      <c r="AC313" s="313">
        <f t="shared" si="19"/>
        <v>1</v>
      </c>
    </row>
    <row r="314" spans="8:29" ht="15" customHeight="1">
      <c r="H314" s="181" t="s">
        <v>1106</v>
      </c>
      <c r="I314" s="182" t="s">
        <v>447</v>
      </c>
      <c r="J314" s="219" t="s">
        <v>1061</v>
      </c>
      <c r="K314" s="220">
        <v>1998</v>
      </c>
      <c r="L314" s="221" t="s">
        <v>1440</v>
      </c>
      <c r="M314" s="221" t="s">
        <v>260</v>
      </c>
      <c r="N314" s="221"/>
      <c r="O314" s="222"/>
      <c r="P314" s="223" t="s">
        <v>1202</v>
      </c>
      <c r="Q314" s="306">
        <v>216</v>
      </c>
      <c r="R314" s="306">
        <v>1270</v>
      </c>
      <c r="S314" s="210">
        <f t="shared" si="21"/>
        <v>2799.86994</v>
      </c>
      <c r="T314" s="165">
        <f t="shared" si="17"/>
        <v>0.1700787401574803</v>
      </c>
      <c r="U314" s="206"/>
      <c r="V314" s="206"/>
      <c r="W314" s="214"/>
      <c r="X314" s="206"/>
      <c r="Y314" s="206"/>
      <c r="Z314" s="203"/>
      <c r="AA314" s="175">
        <f t="shared" si="18"/>
        <v>0</v>
      </c>
      <c r="AB314" s="282"/>
      <c r="AC314" s="313">
        <f t="shared" si="19"/>
        <v>1</v>
      </c>
    </row>
    <row r="315" spans="8:29" ht="15" customHeight="1">
      <c r="H315" s="181" t="s">
        <v>1106</v>
      </c>
      <c r="I315" s="182" t="s">
        <v>448</v>
      </c>
      <c r="J315" s="219" t="s">
        <v>1061</v>
      </c>
      <c r="K315" s="220">
        <v>1996</v>
      </c>
      <c r="L315" s="221" t="s">
        <v>1440</v>
      </c>
      <c r="M315" s="221" t="s">
        <v>260</v>
      </c>
      <c r="N315" s="221"/>
      <c r="O315" s="222"/>
      <c r="P315" s="223" t="s">
        <v>1202</v>
      </c>
      <c r="Q315" s="306">
        <v>216</v>
      </c>
      <c r="R315" s="306">
        <v>1310</v>
      </c>
      <c r="S315" s="210">
        <f t="shared" si="21"/>
        <v>2888.0548200000003</v>
      </c>
      <c r="T315" s="165">
        <f t="shared" si="17"/>
        <v>0.1648854961832061</v>
      </c>
      <c r="U315" s="206"/>
      <c r="V315" s="206"/>
      <c r="W315" s="214"/>
      <c r="X315" s="206"/>
      <c r="Y315" s="206"/>
      <c r="Z315" s="203"/>
      <c r="AA315" s="175">
        <f t="shared" si="18"/>
        <v>0</v>
      </c>
      <c r="AB315" s="282"/>
      <c r="AC315" s="313">
        <f t="shared" si="19"/>
        <v>1</v>
      </c>
    </row>
    <row r="316" spans="8:29" ht="15" customHeight="1">
      <c r="H316" s="181" t="s">
        <v>1106</v>
      </c>
      <c r="I316" s="182" t="s">
        <v>449</v>
      </c>
      <c r="J316" s="219" t="s">
        <v>1061</v>
      </c>
      <c r="K316" s="220">
        <v>1998</v>
      </c>
      <c r="L316" s="221" t="s">
        <v>1440</v>
      </c>
      <c r="M316" s="221" t="s">
        <v>260</v>
      </c>
      <c r="N316" s="221"/>
      <c r="O316" s="222"/>
      <c r="P316" s="223" t="s">
        <v>1202</v>
      </c>
      <c r="Q316" s="306">
        <v>216</v>
      </c>
      <c r="R316" s="306">
        <v>1310</v>
      </c>
      <c r="S316" s="210">
        <f t="shared" si="21"/>
        <v>2888.0548200000003</v>
      </c>
      <c r="T316" s="165">
        <f t="shared" si="17"/>
        <v>0.1648854961832061</v>
      </c>
      <c r="U316" s="206"/>
      <c r="V316" s="206"/>
      <c r="W316" s="214"/>
      <c r="X316" s="206"/>
      <c r="Y316" s="206"/>
      <c r="Z316" s="203"/>
      <c r="AA316" s="175">
        <f t="shared" si="18"/>
        <v>0</v>
      </c>
      <c r="AB316" s="282"/>
      <c r="AC316" s="313">
        <f t="shared" si="19"/>
        <v>1</v>
      </c>
    </row>
    <row r="317" spans="8:29" ht="15" customHeight="1">
      <c r="H317" s="181" t="s">
        <v>1106</v>
      </c>
      <c r="I317" s="182" t="s">
        <v>1423</v>
      </c>
      <c r="J317" s="219" t="s">
        <v>1061</v>
      </c>
      <c r="K317" s="220">
        <v>2000</v>
      </c>
      <c r="L317" s="221" t="s">
        <v>1440</v>
      </c>
      <c r="M317" s="221" t="s">
        <v>1049</v>
      </c>
      <c r="N317" s="221"/>
      <c r="O317" s="222"/>
      <c r="P317" s="223" t="s">
        <v>1202</v>
      </c>
      <c r="Q317" s="306">
        <v>481</v>
      </c>
      <c r="R317" s="306">
        <v>1150</v>
      </c>
      <c r="S317" s="210">
        <f t="shared" si="21"/>
        <v>2535.3153</v>
      </c>
      <c r="T317" s="165">
        <f t="shared" si="17"/>
        <v>0.4182608695652174</v>
      </c>
      <c r="U317" s="206" t="s">
        <v>1227</v>
      </c>
      <c r="V317" s="206"/>
      <c r="W317" s="208"/>
      <c r="X317" s="204"/>
      <c r="Y317" s="204"/>
      <c r="Z317" s="204"/>
      <c r="AA317" s="175">
        <f t="shared" si="18"/>
        <v>0</v>
      </c>
      <c r="AB317" s="282"/>
      <c r="AC317" s="313">
        <f t="shared" si="19"/>
        <v>1</v>
      </c>
    </row>
    <row r="318" spans="8:29" ht="15" customHeight="1">
      <c r="H318" s="181" t="s">
        <v>1106</v>
      </c>
      <c r="I318" s="182" t="s">
        <v>1424</v>
      </c>
      <c r="J318" s="219" t="s">
        <v>1061</v>
      </c>
      <c r="K318" s="220">
        <v>2006</v>
      </c>
      <c r="L318" s="221" t="s">
        <v>1443</v>
      </c>
      <c r="M318" s="221" t="s">
        <v>1049</v>
      </c>
      <c r="N318" s="221"/>
      <c r="O318" s="222"/>
      <c r="P318" s="223" t="s">
        <v>1202</v>
      </c>
      <c r="Q318" s="306">
        <v>493</v>
      </c>
      <c r="R318" s="306">
        <v>1100</v>
      </c>
      <c r="S318" s="210">
        <f t="shared" si="21"/>
        <v>2425.0842000000002</v>
      </c>
      <c r="T318" s="165">
        <f t="shared" si="17"/>
        <v>0.4481818181818182</v>
      </c>
      <c r="U318" s="204" t="s">
        <v>1000</v>
      </c>
      <c r="V318" s="204"/>
      <c r="W318" s="214"/>
      <c r="X318" s="206"/>
      <c r="Y318" s="206"/>
      <c r="Z318" s="203"/>
      <c r="AA318" s="175">
        <f t="shared" si="18"/>
        <v>0</v>
      </c>
      <c r="AB318" s="282"/>
      <c r="AC318" s="313">
        <f t="shared" si="19"/>
        <v>1</v>
      </c>
    </row>
    <row r="319" spans="8:29" ht="15" customHeight="1">
      <c r="H319" s="181" t="s">
        <v>1106</v>
      </c>
      <c r="I319" s="182" t="s">
        <v>450</v>
      </c>
      <c r="J319" s="219" t="s">
        <v>1061</v>
      </c>
      <c r="K319" s="220">
        <v>2001</v>
      </c>
      <c r="L319" s="221" t="s">
        <v>1440</v>
      </c>
      <c r="M319" s="221" t="s">
        <v>259</v>
      </c>
      <c r="N319" s="221"/>
      <c r="O319" s="222"/>
      <c r="P319" s="223" t="s">
        <v>1202</v>
      </c>
      <c r="Q319" s="306">
        <v>250</v>
      </c>
      <c r="R319" s="306">
        <v>1239.84</v>
      </c>
      <c r="S319" s="210">
        <f t="shared" si="21"/>
        <v>2733.37854048</v>
      </c>
      <c r="T319" s="165">
        <f t="shared" si="17"/>
        <v>0.20163892115111628</v>
      </c>
      <c r="U319" s="206"/>
      <c r="V319" s="206"/>
      <c r="W319" s="214"/>
      <c r="X319" s="206"/>
      <c r="Y319" s="206"/>
      <c r="Z319" s="203"/>
      <c r="AA319" s="175">
        <f t="shared" si="18"/>
        <v>0</v>
      </c>
      <c r="AB319" s="282"/>
      <c r="AC319" s="313">
        <f t="shared" si="19"/>
        <v>1</v>
      </c>
    </row>
    <row r="320" spans="8:29" ht="15" customHeight="1">
      <c r="H320" s="181" t="s">
        <v>1106</v>
      </c>
      <c r="I320" s="182" t="s">
        <v>451</v>
      </c>
      <c r="J320" s="219" t="s">
        <v>1061</v>
      </c>
      <c r="K320" s="220">
        <v>2003</v>
      </c>
      <c r="L320" s="221" t="s">
        <v>1440</v>
      </c>
      <c r="M320" s="221" t="s">
        <v>259</v>
      </c>
      <c r="N320" s="221"/>
      <c r="O320" s="222"/>
      <c r="P320" s="223" t="s">
        <v>1202</v>
      </c>
      <c r="Q320" s="306">
        <v>250</v>
      </c>
      <c r="R320" s="306">
        <v>1249.68</v>
      </c>
      <c r="S320" s="210">
        <f t="shared" si="21"/>
        <v>2755.0720209600004</v>
      </c>
      <c r="T320" s="165">
        <f t="shared" si="17"/>
        <v>0.2000512131105563</v>
      </c>
      <c r="U320" s="206"/>
      <c r="V320" s="206"/>
      <c r="W320" s="214"/>
      <c r="X320" s="206"/>
      <c r="Y320" s="206"/>
      <c r="Z320" s="203"/>
      <c r="AA320" s="175">
        <f t="shared" si="18"/>
        <v>0</v>
      </c>
      <c r="AB320" s="282"/>
      <c r="AC320" s="313">
        <f t="shared" si="19"/>
        <v>1</v>
      </c>
    </row>
    <row r="321" spans="8:29" ht="15" customHeight="1">
      <c r="H321" s="181" t="s">
        <v>1106</v>
      </c>
      <c r="I321" s="182" t="s">
        <v>452</v>
      </c>
      <c r="J321" s="219" t="s">
        <v>1061</v>
      </c>
      <c r="K321" s="220">
        <v>1999</v>
      </c>
      <c r="L321" s="221" t="s">
        <v>1440</v>
      </c>
      <c r="M321" s="221" t="s">
        <v>259</v>
      </c>
      <c r="N321" s="221"/>
      <c r="O321" s="222"/>
      <c r="P321" s="223" t="s">
        <v>1202</v>
      </c>
      <c r="Q321" s="306">
        <v>254</v>
      </c>
      <c r="R321" s="306">
        <v>1239.84</v>
      </c>
      <c r="S321" s="210">
        <f t="shared" si="21"/>
        <v>2733.37854048</v>
      </c>
      <c r="T321" s="165">
        <f t="shared" si="17"/>
        <v>0.20486514388953414</v>
      </c>
      <c r="U321" s="206"/>
      <c r="V321" s="206"/>
      <c r="W321" s="214"/>
      <c r="X321" s="206"/>
      <c r="Y321" s="206"/>
      <c r="Z321" s="203"/>
      <c r="AA321" s="175">
        <f t="shared" si="18"/>
        <v>0</v>
      </c>
      <c r="AB321" s="282"/>
      <c r="AC321" s="313">
        <f t="shared" si="19"/>
        <v>1</v>
      </c>
    </row>
    <row r="322" spans="8:29" ht="15" customHeight="1">
      <c r="H322" s="181" t="s">
        <v>1106</v>
      </c>
      <c r="I322" s="182" t="s">
        <v>453</v>
      </c>
      <c r="J322" s="219" t="s">
        <v>1061</v>
      </c>
      <c r="K322" s="220">
        <v>2001</v>
      </c>
      <c r="L322" s="221" t="s">
        <v>1440</v>
      </c>
      <c r="M322" s="221" t="s">
        <v>259</v>
      </c>
      <c r="N322" s="221"/>
      <c r="O322" s="222"/>
      <c r="P322" s="223" t="s">
        <v>1202</v>
      </c>
      <c r="Q322" s="306">
        <v>250</v>
      </c>
      <c r="R322" s="306">
        <v>1239.84</v>
      </c>
      <c r="S322" s="210">
        <f t="shared" si="21"/>
        <v>2733.37854048</v>
      </c>
      <c r="T322" s="165">
        <f t="shared" si="17"/>
        <v>0.20163892115111628</v>
      </c>
      <c r="U322" s="206"/>
      <c r="V322" s="206"/>
      <c r="W322" s="214"/>
      <c r="X322" s="206"/>
      <c r="Y322" s="206"/>
      <c r="Z322" s="203"/>
      <c r="AA322" s="175">
        <f t="shared" si="18"/>
        <v>0</v>
      </c>
      <c r="AB322" s="282"/>
      <c r="AC322" s="313">
        <f t="shared" si="19"/>
        <v>1</v>
      </c>
    </row>
    <row r="323" spans="8:29" ht="15" customHeight="1">
      <c r="H323" s="181" t="s">
        <v>1106</v>
      </c>
      <c r="I323" s="182" t="s">
        <v>454</v>
      </c>
      <c r="J323" s="219" t="s">
        <v>1061</v>
      </c>
      <c r="K323" s="220">
        <v>2004</v>
      </c>
      <c r="L323" s="221" t="s">
        <v>1440</v>
      </c>
      <c r="M323" s="221" t="s">
        <v>259</v>
      </c>
      <c r="N323" s="221"/>
      <c r="O323" s="222"/>
      <c r="P323" s="223" t="s">
        <v>1202</v>
      </c>
      <c r="Q323" s="306">
        <v>253</v>
      </c>
      <c r="R323" s="306">
        <v>1249.68</v>
      </c>
      <c r="S323" s="210">
        <f t="shared" si="21"/>
        <v>2755.0720209600004</v>
      </c>
      <c r="T323" s="165">
        <f aca="true" t="shared" si="22" ref="T323:T386">IF(AND(R323&gt;0,Q323&gt;0),Q323/R323,0)</f>
        <v>0.20245182766788297</v>
      </c>
      <c r="U323" s="206"/>
      <c r="V323" s="206"/>
      <c r="W323" s="214"/>
      <c r="X323" s="206"/>
      <c r="Y323" s="206"/>
      <c r="Z323" s="203"/>
      <c r="AA323" s="175">
        <f>MIN(IF(Z323&gt;0,(AHBRatingBest+AHBRatingWorst)-(((AHBRatingBest-AHBRatingWorst)/(ARMWorstTime-ARMBestTime))*(Z323-ARMBestTime)+AHBRatingWorst),0),10)</f>
        <v>0</v>
      </c>
      <c r="AB323" s="286"/>
      <c r="AC323" s="313">
        <f aca="true" t="shared" si="23" ref="AC323:AC386">IF(I323&lt;&gt;"",1,"")</f>
        <v>1</v>
      </c>
    </row>
    <row r="324" spans="8:29" ht="15" customHeight="1">
      <c r="H324" s="181" t="s">
        <v>1106</v>
      </c>
      <c r="I324" s="182" t="s">
        <v>455</v>
      </c>
      <c r="J324" s="219" t="s">
        <v>1061</v>
      </c>
      <c r="K324" s="220">
        <v>1999</v>
      </c>
      <c r="L324" s="221" t="s">
        <v>1440</v>
      </c>
      <c r="M324" s="221" t="s">
        <v>259</v>
      </c>
      <c r="N324" s="221"/>
      <c r="O324" s="222"/>
      <c r="P324" s="223" t="s">
        <v>1202</v>
      </c>
      <c r="Q324" s="306">
        <v>250</v>
      </c>
      <c r="R324" s="306">
        <v>1239.84</v>
      </c>
      <c r="S324" s="210">
        <f t="shared" si="21"/>
        <v>2733.37854048</v>
      </c>
      <c r="T324" s="165">
        <f t="shared" si="22"/>
        <v>0.20163892115111628</v>
      </c>
      <c r="U324" s="206"/>
      <c r="V324" s="206"/>
      <c r="W324" s="214"/>
      <c r="X324" s="206"/>
      <c r="Y324" s="206"/>
      <c r="Z324" s="203"/>
      <c r="AA324" s="175">
        <f>MIN(IF(Z324&gt;0,(AHBRatingBest+AHBRatingWorst)-(((AHBRatingBest-AHBRatingWorst)/(ARMWorstTime-ARMBestTime))*(Z324-ARMBestTime)+AHBRatingWorst),0),10)</f>
        <v>0</v>
      </c>
      <c r="AB324" s="282"/>
      <c r="AC324" s="313">
        <f t="shared" si="23"/>
        <v>1</v>
      </c>
    </row>
    <row r="325" spans="8:29" ht="15" customHeight="1">
      <c r="H325" s="181" t="s">
        <v>1106</v>
      </c>
      <c r="I325" s="182" t="s">
        <v>456</v>
      </c>
      <c r="J325" s="219" t="s">
        <v>1061</v>
      </c>
      <c r="K325" s="220">
        <v>2001</v>
      </c>
      <c r="L325" s="221" t="s">
        <v>1440</v>
      </c>
      <c r="M325" s="221" t="s">
        <v>259</v>
      </c>
      <c r="N325" s="221"/>
      <c r="O325" s="222"/>
      <c r="P325" s="223" t="s">
        <v>1202</v>
      </c>
      <c r="Q325" s="306">
        <v>250</v>
      </c>
      <c r="R325" s="306">
        <v>1240</v>
      </c>
      <c r="S325" s="210">
        <f aca="true" t="shared" si="24" ref="S325:S356">IF(R325&gt;0,R325*2.204622,"")</f>
        <v>2733.73128</v>
      </c>
      <c r="T325" s="165">
        <f t="shared" si="22"/>
        <v>0.20161290322580644</v>
      </c>
      <c r="U325" s="206"/>
      <c r="V325" s="206"/>
      <c r="W325" s="214"/>
      <c r="X325" s="206"/>
      <c r="Y325" s="206"/>
      <c r="Z325" s="203"/>
      <c r="AA325" s="175">
        <f>MIN(IF(Z325&gt;0,(AHBRatingBest+AHBRatingWorst)-(((AHBRatingBest-AHBRatingWorst)/(ARMWorstTime-ARMBestTime))*(Z325-ARMBestTime)+AHBRatingWorst),0),10)</f>
        <v>0</v>
      </c>
      <c r="AB325" s="282"/>
      <c r="AC325" s="313">
        <f t="shared" si="23"/>
        <v>1</v>
      </c>
    </row>
    <row r="326" spans="8:29" ht="15" customHeight="1">
      <c r="H326" s="181" t="s">
        <v>1106</v>
      </c>
      <c r="I326" s="182" t="s">
        <v>457</v>
      </c>
      <c r="J326" s="219" t="s">
        <v>1061</v>
      </c>
      <c r="K326" s="220">
        <v>2003</v>
      </c>
      <c r="L326" s="221" t="s">
        <v>1440</v>
      </c>
      <c r="M326" s="221" t="s">
        <v>259</v>
      </c>
      <c r="N326" s="221"/>
      <c r="O326" s="222"/>
      <c r="P326" s="223" t="s">
        <v>1202</v>
      </c>
      <c r="Q326" s="306">
        <v>250</v>
      </c>
      <c r="R326" s="306">
        <v>1250</v>
      </c>
      <c r="S326" s="210">
        <f t="shared" si="24"/>
        <v>2755.7775</v>
      </c>
      <c r="T326" s="165">
        <f t="shared" si="22"/>
        <v>0.2</v>
      </c>
      <c r="U326" s="206"/>
      <c r="V326" s="206"/>
      <c r="W326" s="214"/>
      <c r="X326" s="206"/>
      <c r="Y326" s="206"/>
      <c r="Z326" s="203"/>
      <c r="AA326" s="175">
        <f>MIN(IF(Z326&gt;0,(AHBRatingBest+AHBRatingWorst)-(((AHBRatingBest-AHBRatingWorst)/(ARMWorstTime-ARMBestTime))*(Z326-ARMBestTime)+AHBRatingWorst),0),10)</f>
        <v>0</v>
      </c>
      <c r="AB326" s="282"/>
      <c r="AC326" s="313">
        <f t="shared" si="23"/>
        <v>1</v>
      </c>
    </row>
    <row r="327" spans="8:29" ht="15" customHeight="1">
      <c r="H327" s="181" t="s">
        <v>1106</v>
      </c>
      <c r="I327" s="182" t="s">
        <v>458</v>
      </c>
      <c r="J327" s="219" t="s">
        <v>1061</v>
      </c>
      <c r="K327" s="220">
        <v>2006</v>
      </c>
      <c r="L327" s="221" t="s">
        <v>1443</v>
      </c>
      <c r="M327" s="221" t="s">
        <v>259</v>
      </c>
      <c r="N327" s="221"/>
      <c r="O327" s="222"/>
      <c r="P327" s="223" t="s">
        <v>1202</v>
      </c>
      <c r="Q327" s="306">
        <v>243</v>
      </c>
      <c r="R327" s="306">
        <v>1250</v>
      </c>
      <c r="S327" s="210">
        <f t="shared" si="24"/>
        <v>2755.7775</v>
      </c>
      <c r="T327" s="165">
        <f t="shared" si="22"/>
        <v>0.1944</v>
      </c>
      <c r="U327" s="206"/>
      <c r="V327" s="206"/>
      <c r="W327" s="208"/>
      <c r="X327" s="206"/>
      <c r="Y327" s="209"/>
      <c r="Z327" s="206"/>
      <c r="AA327" s="175">
        <f>MIN(IF(Z327&gt;0,(AHBRatingBest+AHBRatingWorst)-(((AHBRatingBest-AHBRatingWorst)/(ARMWorstTime-ARMBestTime))*(Z327-ARMBestTime)+AHBRatingWorst),0),10)</f>
        <v>0</v>
      </c>
      <c r="AB327" s="282"/>
      <c r="AC327" s="313">
        <f t="shared" si="23"/>
        <v>1</v>
      </c>
    </row>
    <row r="328" spans="8:29" ht="15" customHeight="1">
      <c r="H328" s="181" t="s">
        <v>1106</v>
      </c>
      <c r="I328" s="182" t="s">
        <v>459</v>
      </c>
      <c r="J328" s="219" t="s">
        <v>1061</v>
      </c>
      <c r="K328" s="220">
        <v>1999</v>
      </c>
      <c r="L328" s="221" t="s">
        <v>1440</v>
      </c>
      <c r="M328" s="221" t="s">
        <v>259</v>
      </c>
      <c r="N328" s="221"/>
      <c r="O328" s="222"/>
      <c r="P328" s="223" t="s">
        <v>1202</v>
      </c>
      <c r="Q328" s="306">
        <v>250</v>
      </c>
      <c r="R328" s="306">
        <v>1240</v>
      </c>
      <c r="S328" s="210">
        <f t="shared" si="24"/>
        <v>2733.73128</v>
      </c>
      <c r="T328" s="165">
        <f t="shared" si="22"/>
        <v>0.20161290322580644</v>
      </c>
      <c r="U328" s="206"/>
      <c r="V328" s="206"/>
      <c r="W328" s="214"/>
      <c r="X328" s="206"/>
      <c r="Y328" s="206"/>
      <c r="Z328" s="203"/>
      <c r="AA328" s="175">
        <f>MIN(IF(Z328&gt;0,(AHBRatingBest+AHBRatingWorst)-(((AHBRatingBest-AHBRatingWorst)/(ARMWorstTime-ARMBestTime))*(Z328-ARMBestTime)+AHBRatingWorst),0),10)</f>
        <v>0</v>
      </c>
      <c r="AB328" s="282"/>
      <c r="AC328" s="313">
        <f t="shared" si="23"/>
        <v>1</v>
      </c>
    </row>
    <row r="329" spans="8:29" ht="15" customHeight="1">
      <c r="H329" s="181" t="s">
        <v>1106</v>
      </c>
      <c r="I329" s="182" t="s">
        <v>460</v>
      </c>
      <c r="J329" s="219" t="s">
        <v>1061</v>
      </c>
      <c r="K329" s="220">
        <v>2000</v>
      </c>
      <c r="L329" s="221" t="s">
        <v>1440</v>
      </c>
      <c r="M329" s="221" t="s">
        <v>259</v>
      </c>
      <c r="N329" s="221"/>
      <c r="O329" s="222"/>
      <c r="P329" s="223" t="s">
        <v>1202</v>
      </c>
      <c r="Q329" s="306">
        <v>331</v>
      </c>
      <c r="R329" s="306">
        <v>1050</v>
      </c>
      <c r="S329" s="210">
        <f t="shared" si="24"/>
        <v>2314.8531000000003</v>
      </c>
      <c r="T329" s="165">
        <f t="shared" si="22"/>
        <v>0.31523809523809526</v>
      </c>
      <c r="U329" s="206" t="s">
        <v>1146</v>
      </c>
      <c r="V329" s="206"/>
      <c r="W329" s="214"/>
      <c r="X329" s="206"/>
      <c r="Y329" s="206"/>
      <c r="Z329" s="203">
        <v>39.494</v>
      </c>
      <c r="AA329" s="175">
        <f>MIN(IF(Z329&gt;0,(AHBRatingBest+AHBRatingWorst)-(((AHBRatingBest-AHBRatingWorst)/(ARMWorstTime-ARMBestTime))*(Z329-ARMBestTime)+AHBRatingWorst),0),10)</f>
        <v>8.382159999999999</v>
      </c>
      <c r="AB329" s="282"/>
      <c r="AC329" s="313">
        <f t="shared" si="23"/>
        <v>1</v>
      </c>
    </row>
    <row r="330" spans="8:29" ht="15" customHeight="1">
      <c r="H330" s="181" t="s">
        <v>1106</v>
      </c>
      <c r="I330" s="182" t="s">
        <v>461</v>
      </c>
      <c r="J330" s="219" t="s">
        <v>1061</v>
      </c>
      <c r="K330" s="220">
        <v>2000</v>
      </c>
      <c r="L330" s="221" t="s">
        <v>1440</v>
      </c>
      <c r="M330" s="221" t="s">
        <v>259</v>
      </c>
      <c r="N330" s="221"/>
      <c r="O330" s="222"/>
      <c r="P330" s="223" t="s">
        <v>1202</v>
      </c>
      <c r="Q330" s="306">
        <v>250</v>
      </c>
      <c r="R330" s="306">
        <v>1259.52</v>
      </c>
      <c r="S330" s="210">
        <f t="shared" si="24"/>
        <v>2776.76550144</v>
      </c>
      <c r="T330" s="165">
        <f t="shared" si="22"/>
        <v>0.19848831300813008</v>
      </c>
      <c r="U330" s="206"/>
      <c r="V330" s="206"/>
      <c r="W330" s="214"/>
      <c r="X330" s="206"/>
      <c r="Y330" s="206"/>
      <c r="Z330" s="203"/>
      <c r="AA330" s="175">
        <f>MIN(IF(Z330&gt;0,(AHBRatingBest+AHBRatingWorst)-(((AHBRatingBest-AHBRatingWorst)/(ARMWorstTime-ARMBestTime))*(Z330-ARMBestTime)+AHBRatingWorst),0),10)</f>
        <v>0</v>
      </c>
      <c r="AB330" s="282"/>
      <c r="AC330" s="313">
        <f t="shared" si="23"/>
        <v>1</v>
      </c>
    </row>
    <row r="331" spans="8:29" ht="15" customHeight="1">
      <c r="H331" s="181" t="s">
        <v>1106</v>
      </c>
      <c r="I331" s="182" t="s">
        <v>462</v>
      </c>
      <c r="J331" s="219" t="s">
        <v>1061</v>
      </c>
      <c r="K331" s="220">
        <v>2001</v>
      </c>
      <c r="L331" s="221" t="s">
        <v>1440</v>
      </c>
      <c r="M331" s="221" t="s">
        <v>259</v>
      </c>
      <c r="N331" s="221"/>
      <c r="O331" s="222"/>
      <c r="P331" s="223" t="s">
        <v>1202</v>
      </c>
      <c r="Q331" s="306">
        <v>250</v>
      </c>
      <c r="R331" s="306">
        <v>1259.52</v>
      </c>
      <c r="S331" s="210">
        <f t="shared" si="24"/>
        <v>2776.76550144</v>
      </c>
      <c r="T331" s="165">
        <f t="shared" si="22"/>
        <v>0.19848831300813008</v>
      </c>
      <c r="U331" s="206"/>
      <c r="V331" s="206"/>
      <c r="W331" s="214"/>
      <c r="X331" s="206"/>
      <c r="Y331" s="206"/>
      <c r="Z331" s="203"/>
      <c r="AA331" s="175">
        <f>MIN(IF(Z331&gt;0,(AHBRatingBest+AHBRatingWorst)-(((AHBRatingBest-AHBRatingWorst)/(ARMWorstTime-ARMBestTime))*(Z331-ARMBestTime)+AHBRatingWorst),0),10)</f>
        <v>0</v>
      </c>
      <c r="AB331" s="282"/>
      <c r="AC331" s="313">
        <f t="shared" si="23"/>
        <v>1</v>
      </c>
    </row>
    <row r="332" spans="8:29" ht="15" customHeight="1">
      <c r="H332" s="181" t="s">
        <v>1106</v>
      </c>
      <c r="I332" s="182" t="s">
        <v>463</v>
      </c>
      <c r="J332" s="219" t="s">
        <v>1061</v>
      </c>
      <c r="K332" s="220">
        <v>2000</v>
      </c>
      <c r="L332" s="221" t="s">
        <v>1440</v>
      </c>
      <c r="M332" s="221" t="s">
        <v>259</v>
      </c>
      <c r="N332" s="221"/>
      <c r="O332" s="222"/>
      <c r="P332" s="223" t="s">
        <v>1202</v>
      </c>
      <c r="Q332" s="306">
        <v>250</v>
      </c>
      <c r="R332" s="306">
        <v>1259.52</v>
      </c>
      <c r="S332" s="210">
        <f t="shared" si="24"/>
        <v>2776.76550144</v>
      </c>
      <c r="T332" s="165">
        <f t="shared" si="22"/>
        <v>0.19848831300813008</v>
      </c>
      <c r="U332" s="206"/>
      <c r="V332" s="206"/>
      <c r="W332" s="214"/>
      <c r="X332" s="206"/>
      <c r="Y332" s="206"/>
      <c r="Z332" s="203"/>
      <c r="AA332" s="175">
        <f>MIN(IF(Z332&gt;0,(AHBRatingBest+AHBRatingWorst)-(((AHBRatingBest-AHBRatingWorst)/(ARMWorstTime-ARMBestTime))*(Z332-ARMBestTime)+AHBRatingWorst),0),10)</f>
        <v>0</v>
      </c>
      <c r="AB332" s="282"/>
      <c r="AC332" s="313">
        <f t="shared" si="23"/>
        <v>1</v>
      </c>
    </row>
    <row r="333" spans="8:29" ht="15" customHeight="1">
      <c r="H333" s="181" t="s">
        <v>1106</v>
      </c>
      <c r="I333" s="182" t="s">
        <v>464</v>
      </c>
      <c r="J333" s="219" t="s">
        <v>1061</v>
      </c>
      <c r="K333" s="220">
        <v>2001</v>
      </c>
      <c r="L333" s="221" t="s">
        <v>1440</v>
      </c>
      <c r="M333" s="221" t="s">
        <v>259</v>
      </c>
      <c r="N333" s="221"/>
      <c r="O333" s="222"/>
      <c r="P333" s="223" t="s">
        <v>1202</v>
      </c>
      <c r="Q333" s="306">
        <v>250</v>
      </c>
      <c r="R333" s="306">
        <v>1259.52</v>
      </c>
      <c r="S333" s="210">
        <f t="shared" si="24"/>
        <v>2776.76550144</v>
      </c>
      <c r="T333" s="165">
        <f t="shared" si="22"/>
        <v>0.19848831300813008</v>
      </c>
      <c r="U333" s="206"/>
      <c r="V333" s="206"/>
      <c r="W333" s="214"/>
      <c r="X333" s="206"/>
      <c r="Y333" s="206"/>
      <c r="Z333" s="203"/>
      <c r="AA333" s="175">
        <f>MIN(IF(Z333&gt;0,(AHBRatingBest+AHBRatingWorst)-(((AHBRatingBest-AHBRatingWorst)/(ARMWorstTime-ARMBestTime))*(Z333-ARMBestTime)+AHBRatingWorst),0),10)</f>
        <v>0</v>
      </c>
      <c r="AB333" s="282"/>
      <c r="AC333" s="313">
        <f t="shared" si="23"/>
        <v>1</v>
      </c>
    </row>
    <row r="334" spans="8:29" ht="15" customHeight="1">
      <c r="H334" s="181" t="s">
        <v>1106</v>
      </c>
      <c r="I334" s="182" t="s">
        <v>465</v>
      </c>
      <c r="J334" s="219" t="s">
        <v>1061</v>
      </c>
      <c r="K334" s="220">
        <v>2000</v>
      </c>
      <c r="L334" s="221" t="s">
        <v>1440</v>
      </c>
      <c r="M334" s="221" t="s">
        <v>259</v>
      </c>
      <c r="N334" s="221"/>
      <c r="O334" s="222"/>
      <c r="P334" s="223" t="s">
        <v>1202</v>
      </c>
      <c r="Q334" s="306">
        <v>250</v>
      </c>
      <c r="R334" s="306">
        <v>1260</v>
      </c>
      <c r="S334" s="210">
        <f t="shared" si="24"/>
        <v>2777.8237200000003</v>
      </c>
      <c r="T334" s="165">
        <f t="shared" si="22"/>
        <v>0.1984126984126984</v>
      </c>
      <c r="U334" s="206"/>
      <c r="V334" s="206"/>
      <c r="W334" s="214"/>
      <c r="X334" s="206"/>
      <c r="Y334" s="206"/>
      <c r="Z334" s="203"/>
      <c r="AA334" s="175">
        <f>MIN(IF(Z334&gt;0,(AHBRatingBest+AHBRatingWorst)-(((AHBRatingBest-AHBRatingWorst)/(ARMWorstTime-ARMBestTime))*(Z334-ARMBestTime)+AHBRatingWorst),0),10)</f>
        <v>0</v>
      </c>
      <c r="AB334" s="282"/>
      <c r="AC334" s="313">
        <f t="shared" si="23"/>
        <v>1</v>
      </c>
    </row>
    <row r="335" spans="8:29" ht="15" customHeight="1">
      <c r="H335" s="181" t="s">
        <v>1106</v>
      </c>
      <c r="I335" s="182" t="s">
        <v>466</v>
      </c>
      <c r="J335" s="219" t="s">
        <v>1061</v>
      </c>
      <c r="K335" s="220">
        <v>2001</v>
      </c>
      <c r="L335" s="221" t="s">
        <v>1440</v>
      </c>
      <c r="M335" s="221" t="s">
        <v>259</v>
      </c>
      <c r="N335" s="221"/>
      <c r="O335" s="222"/>
      <c r="P335" s="223" t="s">
        <v>1202</v>
      </c>
      <c r="Q335" s="306">
        <v>250</v>
      </c>
      <c r="R335" s="306">
        <v>1260</v>
      </c>
      <c r="S335" s="210">
        <f t="shared" si="24"/>
        <v>2777.8237200000003</v>
      </c>
      <c r="T335" s="165">
        <f t="shared" si="22"/>
        <v>0.1984126984126984</v>
      </c>
      <c r="U335" s="206"/>
      <c r="V335" s="206"/>
      <c r="W335" s="214"/>
      <c r="X335" s="206"/>
      <c r="Y335" s="206"/>
      <c r="Z335" s="203"/>
      <c r="AA335" s="175">
        <f>MIN(IF(Z335&gt;0,(AHBRatingBest+AHBRatingWorst)-(((AHBRatingBest-AHBRatingWorst)/(ARMWorstTime-ARMBestTime))*(Z335-ARMBestTime)+AHBRatingWorst),0),10)</f>
        <v>0</v>
      </c>
      <c r="AB335" s="283"/>
      <c r="AC335" s="313">
        <f t="shared" si="23"/>
        <v>1</v>
      </c>
    </row>
    <row r="336" spans="8:29" ht="15" customHeight="1">
      <c r="H336" s="181" t="s">
        <v>1106</v>
      </c>
      <c r="I336" s="182" t="s">
        <v>467</v>
      </c>
      <c r="J336" s="219" t="s">
        <v>1061</v>
      </c>
      <c r="K336" s="220">
        <v>2003</v>
      </c>
      <c r="L336" s="221" t="s">
        <v>1440</v>
      </c>
      <c r="M336" s="221" t="s">
        <v>259</v>
      </c>
      <c r="N336" s="221"/>
      <c r="O336" s="222"/>
      <c r="P336" s="223" t="s">
        <v>1202</v>
      </c>
      <c r="Q336" s="306">
        <v>250</v>
      </c>
      <c r="R336" s="306">
        <v>1270</v>
      </c>
      <c r="S336" s="210">
        <f t="shared" si="24"/>
        <v>2799.86994</v>
      </c>
      <c r="T336" s="165">
        <f t="shared" si="22"/>
        <v>0.1968503937007874</v>
      </c>
      <c r="U336" s="206"/>
      <c r="V336" s="206"/>
      <c r="W336" s="214"/>
      <c r="X336" s="206"/>
      <c r="Y336" s="206"/>
      <c r="Z336" s="203"/>
      <c r="AA336" s="175">
        <f>MIN(IF(Z336&gt;0,(AHBRatingBest+AHBRatingWorst)-(((AHBRatingBest-AHBRatingWorst)/(ARMWorstTime-ARMBestTime))*(Z336-ARMBestTime)+AHBRatingWorst),0),10)</f>
        <v>0</v>
      </c>
      <c r="AB336" s="281"/>
      <c r="AC336" s="313">
        <f t="shared" si="23"/>
        <v>1</v>
      </c>
    </row>
    <row r="337" spans="8:29" ht="15" customHeight="1">
      <c r="H337" s="181" t="s">
        <v>1106</v>
      </c>
      <c r="I337" s="182" t="s">
        <v>468</v>
      </c>
      <c r="J337" s="219" t="s">
        <v>1061</v>
      </c>
      <c r="K337" s="220">
        <v>1963</v>
      </c>
      <c r="L337" s="221" t="s">
        <v>1440</v>
      </c>
      <c r="M337" s="221" t="s">
        <v>259</v>
      </c>
      <c r="N337" s="221"/>
      <c r="O337" s="222"/>
      <c r="P337" s="223" t="s">
        <v>1202</v>
      </c>
      <c r="Q337" s="306">
        <v>43</v>
      </c>
      <c r="R337" s="306">
        <v>675</v>
      </c>
      <c r="S337" s="210">
        <f t="shared" si="24"/>
        <v>1488.11985</v>
      </c>
      <c r="T337" s="165">
        <f t="shared" si="22"/>
        <v>0.0637037037037037</v>
      </c>
      <c r="U337" s="206"/>
      <c r="V337" s="206"/>
      <c r="W337" s="214"/>
      <c r="X337" s="206"/>
      <c r="Y337" s="206"/>
      <c r="Z337" s="203"/>
      <c r="AA337" s="175">
        <f>MIN(IF(Z337&gt;0,(AHBRatingBest+AHBRatingWorst)-(((AHBRatingBest-AHBRatingWorst)/(ARMWorstTime-ARMBestTime))*(Z337-ARMBestTime)+AHBRatingWorst),0),10)</f>
        <v>0</v>
      </c>
      <c r="AB337" s="281"/>
      <c r="AC337" s="313">
        <f t="shared" si="23"/>
        <v>1</v>
      </c>
    </row>
    <row r="338" spans="8:29" ht="15" customHeight="1">
      <c r="H338" s="181" t="s">
        <v>1106</v>
      </c>
      <c r="I338" s="182" t="s">
        <v>469</v>
      </c>
      <c r="J338" s="219" t="s">
        <v>1061</v>
      </c>
      <c r="K338" s="220">
        <v>1964</v>
      </c>
      <c r="L338" s="221" t="s">
        <v>1440</v>
      </c>
      <c r="M338" s="221" t="s">
        <v>259</v>
      </c>
      <c r="N338" s="221"/>
      <c r="O338" s="222"/>
      <c r="P338" s="223" t="s">
        <v>1202</v>
      </c>
      <c r="Q338" s="306">
        <v>56</v>
      </c>
      <c r="R338" s="306">
        <v>715</v>
      </c>
      <c r="S338" s="210">
        <f t="shared" si="24"/>
        <v>1576.30473</v>
      </c>
      <c r="T338" s="165">
        <f t="shared" si="22"/>
        <v>0.07832167832167833</v>
      </c>
      <c r="U338" s="206"/>
      <c r="V338" s="206"/>
      <c r="W338" s="214"/>
      <c r="X338" s="206"/>
      <c r="Y338" s="206"/>
      <c r="Z338" s="203"/>
      <c r="AA338" s="175">
        <f>MIN(IF(Z338&gt;0,(AHBRatingBest+AHBRatingWorst)-(((AHBRatingBest-AHBRatingWorst)/(ARMWorstTime-ARMBestTime))*(Z338-ARMBestTime)+AHBRatingWorst),0),10)</f>
        <v>0</v>
      </c>
      <c r="AB338" s="282"/>
      <c r="AC338" s="313">
        <f t="shared" si="23"/>
        <v>1</v>
      </c>
    </row>
    <row r="339" spans="8:29" ht="15" customHeight="1">
      <c r="H339" s="181" t="s">
        <v>1106</v>
      </c>
      <c r="I339" s="182" t="s">
        <v>470</v>
      </c>
      <c r="J339" s="219" t="s">
        <v>1061</v>
      </c>
      <c r="K339" s="220">
        <v>1966</v>
      </c>
      <c r="L339" s="221" t="s">
        <v>1440</v>
      </c>
      <c r="M339" s="221" t="s">
        <v>259</v>
      </c>
      <c r="N339" s="221"/>
      <c r="O339" s="222"/>
      <c r="P339" s="223" t="s">
        <v>1202</v>
      </c>
      <c r="Q339" s="306">
        <v>69</v>
      </c>
      <c r="R339" s="306">
        <v>720</v>
      </c>
      <c r="S339" s="210">
        <f t="shared" si="24"/>
        <v>1587.3278400000002</v>
      </c>
      <c r="T339" s="165">
        <f t="shared" si="22"/>
        <v>0.09583333333333334</v>
      </c>
      <c r="U339" s="206"/>
      <c r="V339" s="206"/>
      <c r="W339" s="214"/>
      <c r="X339" s="206"/>
      <c r="Y339" s="206"/>
      <c r="Z339" s="201"/>
      <c r="AA339" s="175">
        <f>MIN(IF(Z339&gt;0,(AHBRatingBest+AHBRatingWorst)-(((AHBRatingBest-AHBRatingWorst)/(ARMWorstTime-ARMBestTime))*(Z339-ARMBestTime)+AHBRatingWorst),0),10)</f>
        <v>0</v>
      </c>
      <c r="AB339" s="282"/>
      <c r="AC339" s="313">
        <f t="shared" si="23"/>
        <v>1</v>
      </c>
    </row>
    <row r="340" spans="8:29" ht="15" customHeight="1">
      <c r="H340" s="181" t="s">
        <v>1106</v>
      </c>
      <c r="I340" s="182" t="s">
        <v>471</v>
      </c>
      <c r="J340" s="219" t="s">
        <v>1061</v>
      </c>
      <c r="K340" s="220">
        <v>1968</v>
      </c>
      <c r="L340" s="221" t="s">
        <v>1440</v>
      </c>
      <c r="M340" s="221" t="s">
        <v>259</v>
      </c>
      <c r="N340" s="221"/>
      <c r="O340" s="222"/>
      <c r="P340" s="223" t="s">
        <v>1202</v>
      </c>
      <c r="Q340" s="225">
        <v>133</v>
      </c>
      <c r="R340" s="225">
        <v>660</v>
      </c>
      <c r="S340" s="210">
        <f t="shared" si="24"/>
        <v>1455.05052</v>
      </c>
      <c r="T340" s="165">
        <f t="shared" si="22"/>
        <v>0.2015151515151515</v>
      </c>
      <c r="U340" s="209"/>
      <c r="V340" s="209"/>
      <c r="W340" s="208"/>
      <c r="X340" s="209"/>
      <c r="Y340" s="209"/>
      <c r="Z340" s="209">
        <v>43.213</v>
      </c>
      <c r="AA340" s="175">
        <f>MIN(IF(Z340&gt;0,(AHBRatingBest+AHBRatingWorst)-(((AHBRatingBest-AHBRatingWorst)/(ARMWorstTime-ARMBestTime))*(Z340-ARMBestTime)+AHBRatingWorst),0),10)</f>
        <v>7.04332</v>
      </c>
      <c r="AB340" s="282"/>
      <c r="AC340" s="313">
        <f t="shared" si="23"/>
        <v>1</v>
      </c>
    </row>
    <row r="341" spans="8:29" ht="15" customHeight="1">
      <c r="H341" s="181" t="s">
        <v>1106</v>
      </c>
      <c r="I341" s="182" t="s">
        <v>17</v>
      </c>
      <c r="J341" s="219" t="s">
        <v>1061</v>
      </c>
      <c r="K341" s="220">
        <v>2003</v>
      </c>
      <c r="L341" s="221" t="s">
        <v>1440</v>
      </c>
      <c r="M341" s="221" t="s">
        <v>1049</v>
      </c>
      <c r="N341" s="221"/>
      <c r="O341" s="222"/>
      <c r="P341" s="223" t="s">
        <v>1202</v>
      </c>
      <c r="Q341" s="306">
        <v>486</v>
      </c>
      <c r="R341" s="306">
        <v>1170</v>
      </c>
      <c r="S341" s="210">
        <f t="shared" si="24"/>
        <v>2579.40774</v>
      </c>
      <c r="T341" s="165">
        <f t="shared" si="22"/>
        <v>0.4153846153846154</v>
      </c>
      <c r="U341" s="206" t="s">
        <v>1227</v>
      </c>
      <c r="V341" s="206"/>
      <c r="W341" s="208"/>
      <c r="X341" s="204"/>
      <c r="Y341" s="204"/>
      <c r="Z341" s="204"/>
      <c r="AA341" s="175">
        <f>MIN(IF(Z341&gt;0,(AHBRatingBest+AHBRatingWorst)-(((AHBRatingBest-AHBRatingWorst)/(ARMWorstTime-ARMBestTime))*(Z341-ARMBestTime)+AHBRatingWorst),0),10)</f>
        <v>0</v>
      </c>
      <c r="AB341" s="283"/>
      <c r="AC341" s="313">
        <f t="shared" si="23"/>
        <v>1</v>
      </c>
    </row>
    <row r="342" spans="8:29" ht="15" customHeight="1">
      <c r="H342" s="181" t="s">
        <v>1106</v>
      </c>
      <c r="I342" s="182" t="s">
        <v>35</v>
      </c>
      <c r="J342" s="219" t="s">
        <v>1061</v>
      </c>
      <c r="K342" s="220">
        <v>2006</v>
      </c>
      <c r="L342" s="221" t="s">
        <v>1443</v>
      </c>
      <c r="M342" s="221" t="s">
        <v>1049</v>
      </c>
      <c r="N342" s="221"/>
      <c r="O342" s="222"/>
      <c r="P342" s="223" t="s">
        <v>1202</v>
      </c>
      <c r="Q342" s="306">
        <v>489</v>
      </c>
      <c r="R342" s="306">
        <v>1100</v>
      </c>
      <c r="S342" s="210">
        <f t="shared" si="24"/>
        <v>2425.0842000000002</v>
      </c>
      <c r="T342" s="165">
        <f t="shared" si="22"/>
        <v>0.4445454545454545</v>
      </c>
      <c r="U342" s="204" t="s">
        <v>1000</v>
      </c>
      <c r="V342" s="204"/>
      <c r="W342" s="214"/>
      <c r="X342" s="206"/>
      <c r="Y342" s="206"/>
      <c r="Z342" s="203"/>
      <c r="AA342" s="175">
        <f>MIN(IF(Z342&gt;0,(AHBRatingBest+AHBRatingWorst)-(((AHBRatingBest-AHBRatingWorst)/(ARMWorstTime-ARMBestTime))*(Z342-ARMBestTime)+AHBRatingWorst),0),10)</f>
        <v>0</v>
      </c>
      <c r="AB342" s="285"/>
      <c r="AC342" s="313">
        <f t="shared" si="23"/>
        <v>1</v>
      </c>
    </row>
    <row r="343" spans="8:29" ht="15" customHeight="1">
      <c r="H343" s="181" t="s">
        <v>1106</v>
      </c>
      <c r="I343" s="182" t="s">
        <v>18</v>
      </c>
      <c r="J343" s="219" t="s">
        <v>1061</v>
      </c>
      <c r="K343" s="220">
        <v>1985</v>
      </c>
      <c r="L343" s="221" t="s">
        <v>1440</v>
      </c>
      <c r="M343" s="221" t="s">
        <v>260</v>
      </c>
      <c r="N343" s="221"/>
      <c r="O343" s="222"/>
      <c r="P343" s="223" t="s">
        <v>1202</v>
      </c>
      <c r="Q343" s="306">
        <v>31</v>
      </c>
      <c r="R343" s="306">
        <v>550</v>
      </c>
      <c r="S343" s="210">
        <f t="shared" si="24"/>
        <v>1212.5421000000001</v>
      </c>
      <c r="T343" s="165">
        <f t="shared" si="22"/>
        <v>0.056363636363636366</v>
      </c>
      <c r="U343" s="206" t="s">
        <v>1146</v>
      </c>
      <c r="V343" s="206"/>
      <c r="W343" s="214"/>
      <c r="X343" s="206"/>
      <c r="Y343" s="206"/>
      <c r="Z343" s="203"/>
      <c r="AA343" s="175">
        <f>MIN(IF(Z343&gt;0,(AHBRatingBest+AHBRatingWorst)-(((AHBRatingBest-AHBRatingWorst)/(ARMWorstTime-ARMBestTime))*(Z343-ARMBestTime)+AHBRatingWorst),0),10)</f>
        <v>0</v>
      </c>
      <c r="AB343" s="281"/>
      <c r="AC343" s="313">
        <f t="shared" si="23"/>
        <v>1</v>
      </c>
    </row>
    <row r="344" spans="8:29" ht="15" customHeight="1">
      <c r="H344" s="181" t="s">
        <v>1106</v>
      </c>
      <c r="I344" s="182" t="s">
        <v>19</v>
      </c>
      <c r="J344" s="219" t="s">
        <v>1061</v>
      </c>
      <c r="K344" s="220">
        <v>1970</v>
      </c>
      <c r="L344" s="221" t="s">
        <v>1440</v>
      </c>
      <c r="M344" s="221" t="s">
        <v>260</v>
      </c>
      <c r="N344" s="221"/>
      <c r="O344" s="222"/>
      <c r="P344" s="223" t="s">
        <v>1202</v>
      </c>
      <c r="Q344" s="306">
        <v>30</v>
      </c>
      <c r="R344" s="306">
        <v>510</v>
      </c>
      <c r="S344" s="210">
        <f t="shared" si="24"/>
        <v>1124.35722</v>
      </c>
      <c r="T344" s="165">
        <f t="shared" si="22"/>
        <v>0.058823529411764705</v>
      </c>
      <c r="U344" s="206" t="s">
        <v>1146</v>
      </c>
      <c r="V344" s="206"/>
      <c r="W344" s="214"/>
      <c r="X344" s="206"/>
      <c r="Y344" s="206"/>
      <c r="Z344" s="203"/>
      <c r="AA344" s="175">
        <f>MIN(IF(Z344&gt;0,(AHBRatingBest+AHBRatingWorst)-(((AHBRatingBest-AHBRatingWorst)/(ARMWorstTime-ARMBestTime))*(Z344-ARMBestTime)+AHBRatingWorst),0),10)</f>
        <v>0</v>
      </c>
      <c r="AB344" s="282"/>
      <c r="AC344" s="313">
        <f t="shared" si="23"/>
        <v>1</v>
      </c>
    </row>
    <row r="345" spans="8:29" ht="15" customHeight="1">
      <c r="H345" s="181" t="s">
        <v>1081</v>
      </c>
      <c r="I345" s="182" t="s">
        <v>661</v>
      </c>
      <c r="J345" s="219" t="s">
        <v>1069</v>
      </c>
      <c r="K345" s="220">
        <v>2007</v>
      </c>
      <c r="L345" s="221" t="s">
        <v>1443</v>
      </c>
      <c r="M345" s="221" t="s">
        <v>261</v>
      </c>
      <c r="N345" s="221" t="s">
        <v>1438</v>
      </c>
      <c r="O345" s="222"/>
      <c r="P345" s="223" t="s">
        <v>1202</v>
      </c>
      <c r="Q345" s="306">
        <v>576</v>
      </c>
      <c r="R345" s="306">
        <v>1338</v>
      </c>
      <c r="S345" s="210">
        <f t="shared" si="24"/>
        <v>2949.784236</v>
      </c>
      <c r="T345" s="165">
        <f t="shared" si="22"/>
        <v>0.4304932735426009</v>
      </c>
      <c r="U345" s="206"/>
      <c r="V345" s="206"/>
      <c r="W345" s="214"/>
      <c r="X345" s="206"/>
      <c r="Y345" s="206"/>
      <c r="Z345" s="201"/>
      <c r="AA345" s="175">
        <f>MIN(IF(Z345&gt;0,(AHBRatingBest+AHBRatingWorst)-(((AHBRatingBest-AHBRatingWorst)/(ARMWorstTime-ARMBestTime))*(Z345-ARMBestTime)+AHBRatingWorst),0),10)</f>
        <v>0</v>
      </c>
      <c r="AB345" s="282"/>
      <c r="AC345" s="313">
        <f t="shared" si="23"/>
        <v>1</v>
      </c>
    </row>
    <row r="346" spans="8:29" ht="15" customHeight="1">
      <c r="H346" s="181" t="s">
        <v>1081</v>
      </c>
      <c r="I346" s="182" t="s">
        <v>662</v>
      </c>
      <c r="J346" s="219" t="s">
        <v>1069</v>
      </c>
      <c r="K346" s="220">
        <v>2004</v>
      </c>
      <c r="L346" s="221" t="s">
        <v>1440</v>
      </c>
      <c r="M346" s="221" t="s">
        <v>261</v>
      </c>
      <c r="N346" s="221"/>
      <c r="O346" s="222"/>
      <c r="P346" s="223" t="s">
        <v>1202</v>
      </c>
      <c r="Q346" s="225">
        <v>534</v>
      </c>
      <c r="R346" s="225">
        <v>1485</v>
      </c>
      <c r="S346" s="164">
        <f t="shared" si="24"/>
        <v>3273.86367</v>
      </c>
      <c r="T346" s="165">
        <f t="shared" si="22"/>
        <v>0.3595959595959596</v>
      </c>
      <c r="U346" s="226"/>
      <c r="V346" s="226"/>
      <c r="W346" s="227"/>
      <c r="X346" s="226"/>
      <c r="Y346" s="226"/>
      <c r="Z346" s="226">
        <v>39.277</v>
      </c>
      <c r="AA346" s="175">
        <f>MIN(IF(Z346&gt;0,(AHBRatingBest+AHBRatingWorst)-(((AHBRatingBest-AHBRatingWorst)/(ARMWorstTime-ARMBestTime))*(Z346-ARMBestTime)+AHBRatingWorst),0),10)</f>
        <v>8.46028</v>
      </c>
      <c r="AB346" s="282"/>
      <c r="AC346" s="313">
        <f t="shared" si="23"/>
        <v>1</v>
      </c>
    </row>
    <row r="347" spans="8:29" ht="15" customHeight="1">
      <c r="H347" s="181" t="s">
        <v>1082</v>
      </c>
      <c r="I347" s="182" t="s">
        <v>663</v>
      </c>
      <c r="J347" s="219" t="s">
        <v>1070</v>
      </c>
      <c r="K347" s="220">
        <v>2001</v>
      </c>
      <c r="L347" s="221" t="s">
        <v>1440</v>
      </c>
      <c r="M347" s="221" t="s">
        <v>261</v>
      </c>
      <c r="N347" s="221" t="s">
        <v>1438</v>
      </c>
      <c r="O347" s="222"/>
      <c r="P347" s="223" t="s">
        <v>1202</v>
      </c>
      <c r="Q347" s="225">
        <v>290</v>
      </c>
      <c r="R347" s="225">
        <v>1320</v>
      </c>
      <c r="S347" s="210">
        <f t="shared" si="24"/>
        <v>2910.10104</v>
      </c>
      <c r="T347" s="165">
        <f t="shared" si="22"/>
        <v>0.2196969696969697</v>
      </c>
      <c r="U347" s="209"/>
      <c r="V347" s="209"/>
      <c r="W347" s="208"/>
      <c r="X347" s="209"/>
      <c r="Y347" s="209"/>
      <c r="Z347" s="209"/>
      <c r="AA347" s="175">
        <f>MIN(IF(Z347&gt;0,(AHBRatingBest+AHBRatingWorst)-(((AHBRatingBest-AHBRatingWorst)/(ARMWorstTime-ARMBestTime))*(Z347-ARMBestTime)+AHBRatingWorst),0),10)</f>
        <v>0</v>
      </c>
      <c r="AB347" s="282"/>
      <c r="AC347" s="313">
        <f t="shared" si="23"/>
        <v>1</v>
      </c>
    </row>
    <row r="348" spans="8:29" ht="15" customHeight="1">
      <c r="H348" s="181" t="s">
        <v>1082</v>
      </c>
      <c r="I348" s="182" t="s">
        <v>664</v>
      </c>
      <c r="J348" s="219" t="s">
        <v>1070</v>
      </c>
      <c r="K348" s="220">
        <v>2001</v>
      </c>
      <c r="L348" s="221" t="s">
        <v>1440</v>
      </c>
      <c r="M348" s="221" t="s">
        <v>260</v>
      </c>
      <c r="N348" s="221"/>
      <c r="O348" s="222"/>
      <c r="P348" s="223" t="s">
        <v>1202</v>
      </c>
      <c r="Q348" s="306">
        <v>165</v>
      </c>
      <c r="R348" s="306">
        <v>1340</v>
      </c>
      <c r="S348" s="210">
        <f t="shared" si="24"/>
        <v>2954.19348</v>
      </c>
      <c r="T348" s="165">
        <f t="shared" si="22"/>
        <v>0.12313432835820895</v>
      </c>
      <c r="U348" s="206"/>
      <c r="V348" s="206"/>
      <c r="W348" s="214"/>
      <c r="X348" s="206"/>
      <c r="Y348" s="206"/>
      <c r="Z348" s="203"/>
      <c r="AA348" s="175">
        <f>MIN(IF(Z348&gt;0,(AHBRatingBest+AHBRatingWorst)-(((AHBRatingBest-AHBRatingWorst)/(ARMWorstTime-ARMBestTime))*(Z348-ARMBestTime)+AHBRatingWorst),0),10)</f>
        <v>0</v>
      </c>
      <c r="AB348" s="282"/>
      <c r="AC348" s="313">
        <f t="shared" si="23"/>
        <v>1</v>
      </c>
    </row>
    <row r="349" spans="8:29" ht="15" customHeight="1">
      <c r="H349" s="181" t="s">
        <v>1082</v>
      </c>
      <c r="I349" s="182" t="s">
        <v>665</v>
      </c>
      <c r="J349" s="219" t="s">
        <v>1070</v>
      </c>
      <c r="K349" s="220">
        <v>2001</v>
      </c>
      <c r="L349" s="221" t="s">
        <v>1440</v>
      </c>
      <c r="M349" s="221" t="s">
        <v>1049</v>
      </c>
      <c r="N349" s="221"/>
      <c r="O349" s="222"/>
      <c r="P349" s="223" t="s">
        <v>1202</v>
      </c>
      <c r="Q349" s="306">
        <v>226</v>
      </c>
      <c r="R349" s="306">
        <v>1150</v>
      </c>
      <c r="S349" s="210">
        <f t="shared" si="24"/>
        <v>2535.3153</v>
      </c>
      <c r="T349" s="165">
        <f t="shared" si="22"/>
        <v>0.19652173913043477</v>
      </c>
      <c r="U349" s="206"/>
      <c r="V349" s="206"/>
      <c r="W349" s="214"/>
      <c r="X349" s="206"/>
      <c r="Y349" s="206"/>
      <c r="Z349" s="203"/>
      <c r="AA349" s="175">
        <f>MIN(IF(Z349&gt;0,(AHBRatingBest+AHBRatingWorst)-(((AHBRatingBest-AHBRatingWorst)/(ARMWorstTime-ARMBestTime))*(Z349-ARMBestTime)+AHBRatingWorst),0),10)</f>
        <v>0</v>
      </c>
      <c r="AB349" s="282"/>
      <c r="AC349" s="313">
        <f t="shared" si="23"/>
        <v>1</v>
      </c>
    </row>
    <row r="350" spans="8:29" ht="15" customHeight="1">
      <c r="H350" s="181" t="s">
        <v>1082</v>
      </c>
      <c r="I350" s="182" t="s">
        <v>666</v>
      </c>
      <c r="J350" s="219" t="s">
        <v>1070</v>
      </c>
      <c r="K350" s="220">
        <v>2001</v>
      </c>
      <c r="L350" s="221" t="s">
        <v>1440</v>
      </c>
      <c r="M350" s="221" t="s">
        <v>260</v>
      </c>
      <c r="N350" s="221"/>
      <c r="O350" s="222"/>
      <c r="P350" s="223" t="s">
        <v>1202</v>
      </c>
      <c r="Q350" s="306">
        <v>165</v>
      </c>
      <c r="R350" s="306">
        <v>1340</v>
      </c>
      <c r="S350" s="210">
        <f t="shared" si="24"/>
        <v>2954.19348</v>
      </c>
      <c r="T350" s="165">
        <f t="shared" si="22"/>
        <v>0.12313432835820895</v>
      </c>
      <c r="U350" s="206"/>
      <c r="V350" s="206"/>
      <c r="W350" s="214"/>
      <c r="X350" s="206"/>
      <c r="Y350" s="206"/>
      <c r="Z350" s="203"/>
      <c r="AA350" s="175">
        <f>MIN(IF(Z350&gt;0,(AHBRatingBest+AHBRatingWorst)-(((AHBRatingBest-AHBRatingWorst)/(ARMWorstTime-ARMBestTime))*(Z350-ARMBestTime)+AHBRatingWorst),0),10)</f>
        <v>0</v>
      </c>
      <c r="AB350" s="282"/>
      <c r="AC350" s="313">
        <f t="shared" si="23"/>
        <v>1</v>
      </c>
    </row>
    <row r="351" spans="8:29" ht="15" customHeight="1">
      <c r="H351" s="181" t="s">
        <v>1082</v>
      </c>
      <c r="I351" s="182" t="s">
        <v>667</v>
      </c>
      <c r="J351" s="219" t="s">
        <v>1070</v>
      </c>
      <c r="K351" s="220">
        <v>1999</v>
      </c>
      <c r="L351" s="221" t="s">
        <v>1440</v>
      </c>
      <c r="M351" s="221" t="s">
        <v>260</v>
      </c>
      <c r="N351" s="221"/>
      <c r="O351" s="222"/>
      <c r="P351" s="223" t="s">
        <v>1202</v>
      </c>
      <c r="Q351" s="306">
        <v>156</v>
      </c>
      <c r="R351" s="306">
        <v>1290</v>
      </c>
      <c r="S351" s="210">
        <f t="shared" si="24"/>
        <v>2843.96238</v>
      </c>
      <c r="T351" s="165">
        <f t="shared" si="22"/>
        <v>0.12093023255813953</v>
      </c>
      <c r="U351" s="206"/>
      <c r="V351" s="206"/>
      <c r="W351" s="214"/>
      <c r="X351" s="206"/>
      <c r="Y351" s="206"/>
      <c r="Z351" s="203"/>
      <c r="AA351" s="175">
        <f>MIN(IF(Z351&gt;0,(AHBRatingBest+AHBRatingWorst)-(((AHBRatingBest-AHBRatingWorst)/(ARMWorstTime-ARMBestTime))*(Z351-ARMBestTime)+AHBRatingWorst),0),10)</f>
        <v>0</v>
      </c>
      <c r="AB351" s="282"/>
      <c r="AC351" s="313">
        <f t="shared" si="23"/>
        <v>1</v>
      </c>
    </row>
    <row r="352" spans="8:29" ht="15" customHeight="1">
      <c r="H352" s="181" t="s">
        <v>1082</v>
      </c>
      <c r="I352" s="182" t="s">
        <v>668</v>
      </c>
      <c r="J352" s="219" t="s">
        <v>1070</v>
      </c>
      <c r="K352" s="220">
        <v>2001</v>
      </c>
      <c r="L352" s="221" t="s">
        <v>1440</v>
      </c>
      <c r="M352" s="221" t="s">
        <v>260</v>
      </c>
      <c r="N352" s="221"/>
      <c r="O352" s="222"/>
      <c r="P352" s="223" t="s">
        <v>1202</v>
      </c>
      <c r="Q352" s="306">
        <v>176</v>
      </c>
      <c r="R352" s="306">
        <v>1340</v>
      </c>
      <c r="S352" s="210">
        <f t="shared" si="24"/>
        <v>2954.19348</v>
      </c>
      <c r="T352" s="165">
        <f t="shared" si="22"/>
        <v>0.13134328358208955</v>
      </c>
      <c r="U352" s="206"/>
      <c r="V352" s="206"/>
      <c r="W352" s="214"/>
      <c r="X352" s="206"/>
      <c r="Y352" s="206"/>
      <c r="Z352" s="203"/>
      <c r="AA352" s="175">
        <f>MIN(IF(Z352&gt;0,(AHBRatingBest+AHBRatingWorst)-(((AHBRatingBest-AHBRatingWorst)/(ARMWorstTime-ARMBestTime))*(Z352-ARMBestTime)+AHBRatingWorst),0),10)</f>
        <v>0</v>
      </c>
      <c r="AB352" s="282"/>
      <c r="AC352" s="313">
        <f t="shared" si="23"/>
        <v>1</v>
      </c>
    </row>
    <row r="353" spans="8:29" ht="15" customHeight="1">
      <c r="H353" s="181" t="s">
        <v>1082</v>
      </c>
      <c r="I353" s="182" t="s">
        <v>669</v>
      </c>
      <c r="J353" s="219" t="s">
        <v>1070</v>
      </c>
      <c r="K353" s="220">
        <v>2003</v>
      </c>
      <c r="L353" s="221" t="s">
        <v>1440</v>
      </c>
      <c r="M353" s="221" t="s">
        <v>260</v>
      </c>
      <c r="N353" s="221"/>
      <c r="O353" s="222"/>
      <c r="P353" s="223" t="s">
        <v>1202</v>
      </c>
      <c r="Q353" s="306">
        <v>172</v>
      </c>
      <c r="R353" s="306">
        <v>1440</v>
      </c>
      <c r="S353" s="210">
        <f t="shared" si="24"/>
        <v>3174.6556800000003</v>
      </c>
      <c r="T353" s="165">
        <f t="shared" si="22"/>
        <v>0.11944444444444445</v>
      </c>
      <c r="U353" s="206"/>
      <c r="V353" s="206"/>
      <c r="W353" s="214"/>
      <c r="X353" s="206"/>
      <c r="Y353" s="206"/>
      <c r="Z353" s="203"/>
      <c r="AA353" s="175">
        <f>MIN(IF(Z353&gt;0,(AHBRatingBest+AHBRatingWorst)-(((AHBRatingBest-AHBRatingWorst)/(ARMWorstTime-ARMBestTime))*(Z353-ARMBestTime)+AHBRatingWorst),0),10)</f>
        <v>0</v>
      </c>
      <c r="AB353" s="286"/>
      <c r="AC353" s="313">
        <f t="shared" si="23"/>
        <v>1</v>
      </c>
    </row>
    <row r="354" spans="8:29" ht="15" customHeight="1">
      <c r="H354" s="181" t="s">
        <v>1089</v>
      </c>
      <c r="I354" s="182" t="s">
        <v>670</v>
      </c>
      <c r="J354" s="219" t="s">
        <v>1061</v>
      </c>
      <c r="K354" s="220">
        <v>2006</v>
      </c>
      <c r="L354" s="221" t="s">
        <v>1443</v>
      </c>
      <c r="M354" s="221" t="s">
        <v>259</v>
      </c>
      <c r="N354" s="221"/>
      <c r="O354" s="222"/>
      <c r="P354" s="223" t="s">
        <v>1202</v>
      </c>
      <c r="Q354" s="306">
        <v>336</v>
      </c>
      <c r="R354" s="306">
        <v>1665</v>
      </c>
      <c r="S354" s="210">
        <f t="shared" si="24"/>
        <v>3670.69563</v>
      </c>
      <c r="T354" s="165">
        <f t="shared" si="22"/>
        <v>0.2018018018018018</v>
      </c>
      <c r="U354" s="206"/>
      <c r="V354" s="206"/>
      <c r="W354" s="214"/>
      <c r="X354" s="206"/>
      <c r="Y354" s="206"/>
      <c r="Z354" s="203"/>
      <c r="AA354" s="175">
        <f>MIN(IF(Z354&gt;0,(AHBRatingBest+AHBRatingWorst)-(((AHBRatingBest-AHBRatingWorst)/(ARMWorstTime-ARMBestTime))*(Z354-ARMBestTime)+AHBRatingWorst),0),10)</f>
        <v>0</v>
      </c>
      <c r="AB354" s="282"/>
      <c r="AC354" s="313">
        <f t="shared" si="23"/>
        <v>1</v>
      </c>
    </row>
    <row r="355" spans="8:29" ht="15" customHeight="1">
      <c r="H355" s="181" t="s">
        <v>1089</v>
      </c>
      <c r="I355" s="182" t="s">
        <v>671</v>
      </c>
      <c r="J355" s="219" t="s">
        <v>1061</v>
      </c>
      <c r="K355" s="220">
        <v>2002</v>
      </c>
      <c r="L355" s="221" t="s">
        <v>1440</v>
      </c>
      <c r="M355" s="221" t="s">
        <v>261</v>
      </c>
      <c r="N355" s="221"/>
      <c r="O355" s="222"/>
      <c r="P355" s="223" t="s">
        <v>1202</v>
      </c>
      <c r="Q355" s="306">
        <v>340</v>
      </c>
      <c r="R355" s="306">
        <v>1500</v>
      </c>
      <c r="S355" s="210">
        <f t="shared" si="24"/>
        <v>3306.933</v>
      </c>
      <c r="T355" s="165">
        <f t="shared" si="22"/>
        <v>0.22666666666666666</v>
      </c>
      <c r="U355" s="206"/>
      <c r="V355" s="206"/>
      <c r="W355" s="214"/>
      <c r="X355" s="206"/>
      <c r="Y355" s="206"/>
      <c r="Z355" s="203"/>
      <c r="AA355" s="175">
        <f>MIN(IF(Z355&gt;0,(AHBRatingBest+AHBRatingWorst)-(((AHBRatingBest-AHBRatingWorst)/(ARMWorstTime-ARMBestTime))*(Z355-ARMBestTime)+AHBRatingWorst),0),10)</f>
        <v>0</v>
      </c>
      <c r="AB355" s="283"/>
      <c r="AC355" s="313">
        <f t="shared" si="23"/>
        <v>1</v>
      </c>
    </row>
    <row r="356" spans="8:29" ht="15" customHeight="1">
      <c r="H356" s="181" t="s">
        <v>1089</v>
      </c>
      <c r="I356" s="182" t="s">
        <v>672</v>
      </c>
      <c r="J356" s="219" t="s">
        <v>1061</v>
      </c>
      <c r="K356" s="220">
        <v>1990</v>
      </c>
      <c r="L356" s="221" t="s">
        <v>1440</v>
      </c>
      <c r="M356" s="221" t="s">
        <v>260</v>
      </c>
      <c r="N356" s="221"/>
      <c r="O356" s="222"/>
      <c r="P356" s="223" t="s">
        <v>1202</v>
      </c>
      <c r="Q356" s="306">
        <v>151</v>
      </c>
      <c r="R356" s="306">
        <v>1210</v>
      </c>
      <c r="S356" s="210">
        <f t="shared" si="24"/>
        <v>2667.59262</v>
      </c>
      <c r="T356" s="165">
        <f t="shared" si="22"/>
        <v>0.12479338842975207</v>
      </c>
      <c r="U356" s="206"/>
      <c r="V356" s="206"/>
      <c r="W356" s="214"/>
      <c r="X356" s="206"/>
      <c r="Y356" s="206"/>
      <c r="Z356" s="203"/>
      <c r="AA356" s="175">
        <f>MIN(IF(Z356&gt;0,(AHBRatingBest+AHBRatingWorst)-(((AHBRatingBest-AHBRatingWorst)/(ARMWorstTime-ARMBestTime))*(Z356-ARMBestTime)+AHBRatingWorst),0),10)</f>
        <v>0</v>
      </c>
      <c r="AB356" s="281"/>
      <c r="AC356" s="313">
        <f t="shared" si="23"/>
        <v>1</v>
      </c>
    </row>
    <row r="357" spans="8:29" ht="15" customHeight="1">
      <c r="H357" s="181" t="s">
        <v>1089</v>
      </c>
      <c r="I357" s="182" t="s">
        <v>1302</v>
      </c>
      <c r="J357" s="219" t="s">
        <v>1061</v>
      </c>
      <c r="K357" s="220">
        <v>2003</v>
      </c>
      <c r="L357" s="221" t="s">
        <v>1440</v>
      </c>
      <c r="M357" s="221" t="s">
        <v>259</v>
      </c>
      <c r="N357" s="221"/>
      <c r="O357" s="222"/>
      <c r="P357" s="223" t="s">
        <v>1202</v>
      </c>
      <c r="Q357" s="306">
        <v>281</v>
      </c>
      <c r="R357" s="306">
        <v>1530</v>
      </c>
      <c r="S357" s="210">
        <f aca="true" t="shared" si="25" ref="S357:S388">IF(R357&gt;0,R357*2.204622,"")</f>
        <v>3373.07166</v>
      </c>
      <c r="T357" s="165">
        <f t="shared" si="22"/>
        <v>0.18366013071895426</v>
      </c>
      <c r="U357" s="206"/>
      <c r="V357" s="206"/>
      <c r="W357" s="208"/>
      <c r="X357" s="206"/>
      <c r="Y357" s="209"/>
      <c r="Z357" s="206"/>
      <c r="AA357" s="175">
        <f>MIN(IF(Z357&gt;0,(AHBRatingBest+AHBRatingWorst)-(((AHBRatingBest-AHBRatingWorst)/(ARMWorstTime-ARMBestTime))*(Z357-ARMBestTime)+AHBRatingWorst),0),10)</f>
        <v>0</v>
      </c>
      <c r="AB357" s="281"/>
      <c r="AC357" s="313">
        <f t="shared" si="23"/>
        <v>1</v>
      </c>
    </row>
    <row r="358" spans="8:29" ht="15" customHeight="1">
      <c r="H358" s="181" t="s">
        <v>1089</v>
      </c>
      <c r="I358" s="182" t="s">
        <v>673</v>
      </c>
      <c r="J358" s="219" t="s">
        <v>1061</v>
      </c>
      <c r="K358" s="220">
        <v>2006</v>
      </c>
      <c r="L358" s="221" t="s">
        <v>1443</v>
      </c>
      <c r="M358" s="221" t="s">
        <v>259</v>
      </c>
      <c r="N358" s="221"/>
      <c r="O358" s="222"/>
      <c r="P358" s="223" t="s">
        <v>1202</v>
      </c>
      <c r="Q358" s="306">
        <v>297</v>
      </c>
      <c r="R358" s="306">
        <v>1598</v>
      </c>
      <c r="S358" s="210">
        <f t="shared" si="25"/>
        <v>3522.985956</v>
      </c>
      <c r="T358" s="165">
        <f t="shared" si="22"/>
        <v>0.1858573216520651</v>
      </c>
      <c r="U358" s="206"/>
      <c r="V358" s="206"/>
      <c r="W358" s="214"/>
      <c r="X358" s="206"/>
      <c r="Y358" s="206"/>
      <c r="Z358" s="203"/>
      <c r="AA358" s="175">
        <f>MIN(IF(Z358&gt;0,(AHBRatingBest+AHBRatingWorst)-(((AHBRatingBest-AHBRatingWorst)/(ARMWorstTime-ARMBestTime))*(Z358-ARMBestTime)+AHBRatingWorst),0),10)</f>
        <v>0</v>
      </c>
      <c r="AB358" s="283"/>
      <c r="AC358" s="313">
        <f t="shared" si="23"/>
        <v>1</v>
      </c>
    </row>
    <row r="359" spans="8:31" ht="15" customHeight="1">
      <c r="H359" s="181" t="s">
        <v>1089</v>
      </c>
      <c r="I359" s="182" t="s">
        <v>674</v>
      </c>
      <c r="J359" s="219" t="s">
        <v>1061</v>
      </c>
      <c r="K359" s="220">
        <v>2003</v>
      </c>
      <c r="L359" s="221" t="s">
        <v>1440</v>
      </c>
      <c r="M359" s="221" t="s">
        <v>259</v>
      </c>
      <c r="N359" s="221"/>
      <c r="O359" s="222"/>
      <c r="P359" s="223" t="s">
        <v>1202</v>
      </c>
      <c r="Q359" s="306">
        <v>256</v>
      </c>
      <c r="R359" s="306">
        <v>1513</v>
      </c>
      <c r="S359" s="210">
        <f t="shared" si="25"/>
        <v>3335.5930860000003</v>
      </c>
      <c r="T359" s="165">
        <f t="shared" si="22"/>
        <v>0.16920026437541308</v>
      </c>
      <c r="U359" s="206"/>
      <c r="V359" s="206"/>
      <c r="W359" s="214"/>
      <c r="X359" s="206"/>
      <c r="Y359" s="206"/>
      <c r="Z359" s="201"/>
      <c r="AA359" s="175">
        <f>MIN(IF(Z359&gt;0,(AHBRatingBest+AHBRatingWorst)-(((AHBRatingBest-AHBRatingWorst)/(ARMWorstTime-ARMBestTime))*(Z359-ARMBestTime)+AHBRatingWorst),0),10)</f>
        <v>0</v>
      </c>
      <c r="AB359" s="281"/>
      <c r="AC359" s="313">
        <f t="shared" si="23"/>
        <v>1</v>
      </c>
      <c r="AD359" s="33"/>
      <c r="AE359" s="36"/>
    </row>
    <row r="360" spans="8:31" ht="15" customHeight="1">
      <c r="H360" s="181" t="s">
        <v>1090</v>
      </c>
      <c r="I360" s="182" t="s">
        <v>1303</v>
      </c>
      <c r="J360" s="219" t="s">
        <v>1061</v>
      </c>
      <c r="K360" s="220">
        <v>1968</v>
      </c>
      <c r="L360" s="221" t="s">
        <v>1440</v>
      </c>
      <c r="M360" s="221" t="s">
        <v>259</v>
      </c>
      <c r="N360" s="221"/>
      <c r="O360" s="222"/>
      <c r="P360" s="223" t="s">
        <v>1202</v>
      </c>
      <c r="Q360" s="225">
        <v>114</v>
      </c>
      <c r="R360" s="225">
        <v>1050</v>
      </c>
      <c r="S360" s="210">
        <f t="shared" si="25"/>
        <v>2314.8531000000003</v>
      </c>
      <c r="T360" s="165">
        <f t="shared" si="22"/>
        <v>0.10857142857142857</v>
      </c>
      <c r="U360" s="209"/>
      <c r="V360" s="209"/>
      <c r="W360" s="208"/>
      <c r="X360" s="209"/>
      <c r="Y360" s="209"/>
      <c r="Z360" s="209"/>
      <c r="AA360" s="175">
        <f>MIN(IF(Z360&gt;0,(AHBRatingBest+AHBRatingWorst)-(((AHBRatingBest-AHBRatingWorst)/(ARMWorstTime-ARMBestTime))*(Z360-ARMBestTime)+AHBRatingWorst),0),10)</f>
        <v>0</v>
      </c>
      <c r="AB360" s="282"/>
      <c r="AC360" s="313">
        <f t="shared" si="23"/>
        <v>1</v>
      </c>
      <c r="AD360" s="33"/>
      <c r="AE360" s="36"/>
    </row>
    <row r="361" spans="8:31" ht="15" customHeight="1">
      <c r="H361" s="181" t="s">
        <v>1090</v>
      </c>
      <c r="I361" s="182" t="s">
        <v>675</v>
      </c>
      <c r="J361" s="219" t="s">
        <v>1061</v>
      </c>
      <c r="K361" s="220">
        <v>1989</v>
      </c>
      <c r="L361" s="221" t="s">
        <v>1443</v>
      </c>
      <c r="M361" s="221" t="s">
        <v>1049</v>
      </c>
      <c r="N361" s="221"/>
      <c r="O361" s="222"/>
      <c r="P361" s="223" t="s">
        <v>1202</v>
      </c>
      <c r="Q361" s="225">
        <v>304</v>
      </c>
      <c r="R361" s="225">
        <v>1500</v>
      </c>
      <c r="S361" s="210">
        <f t="shared" si="25"/>
        <v>3306.933</v>
      </c>
      <c r="T361" s="165">
        <f t="shared" si="22"/>
        <v>0.20266666666666666</v>
      </c>
      <c r="U361" s="209"/>
      <c r="V361" s="209"/>
      <c r="W361" s="208"/>
      <c r="X361" s="209"/>
      <c r="Y361" s="209"/>
      <c r="Z361" s="209"/>
      <c r="AA361" s="175">
        <f>MIN(IF(Z361&gt;0,(AHBRatingBest+AHBRatingWorst)-(((AHBRatingBest-AHBRatingWorst)/(ARMWorstTime-ARMBestTime))*(Z361-ARMBestTime)+AHBRatingWorst),0),10)</f>
        <v>0</v>
      </c>
      <c r="AB361" s="286"/>
      <c r="AC361" s="313">
        <f t="shared" si="23"/>
        <v>1</v>
      </c>
      <c r="AD361" s="33"/>
      <c r="AE361" s="36"/>
    </row>
    <row r="362" spans="8:31" ht="15" customHeight="1">
      <c r="H362" s="181" t="s">
        <v>1090</v>
      </c>
      <c r="I362" s="182" t="s">
        <v>676</v>
      </c>
      <c r="J362" s="219" t="s">
        <v>1061</v>
      </c>
      <c r="K362" s="220">
        <v>1969</v>
      </c>
      <c r="L362" s="221" t="s">
        <v>1440</v>
      </c>
      <c r="M362" s="221" t="s">
        <v>259</v>
      </c>
      <c r="N362" s="221"/>
      <c r="O362" s="222"/>
      <c r="P362" s="223" t="s">
        <v>1202</v>
      </c>
      <c r="Q362" s="306">
        <v>118</v>
      </c>
      <c r="R362" s="306">
        <v>970</v>
      </c>
      <c r="S362" s="210">
        <f t="shared" si="25"/>
        <v>2138.48334</v>
      </c>
      <c r="T362" s="165">
        <f t="shared" si="22"/>
        <v>0.12164948453608247</v>
      </c>
      <c r="U362" s="206"/>
      <c r="V362" s="206"/>
      <c r="W362" s="214"/>
      <c r="X362" s="206"/>
      <c r="Y362" s="206"/>
      <c r="Z362" s="201"/>
      <c r="AA362" s="175">
        <f>MIN(IF(Z362&gt;0,(AHBRatingBest+AHBRatingWorst)-(((AHBRatingBest-AHBRatingWorst)/(ARMWorstTime-ARMBestTime))*(Z362-ARMBestTime)+AHBRatingWorst),0),10)</f>
        <v>0</v>
      </c>
      <c r="AB362" s="282"/>
      <c r="AC362" s="313">
        <f t="shared" si="23"/>
        <v>1</v>
      </c>
      <c r="AD362" s="33"/>
      <c r="AE362" s="36"/>
    </row>
    <row r="363" spans="8:29" ht="15" customHeight="1">
      <c r="H363" s="181" t="s">
        <v>1090</v>
      </c>
      <c r="I363" s="182" t="s">
        <v>677</v>
      </c>
      <c r="J363" s="219" t="s">
        <v>1061</v>
      </c>
      <c r="K363" s="220">
        <v>1981</v>
      </c>
      <c r="L363" s="221" t="s">
        <v>1440</v>
      </c>
      <c r="M363" s="221" t="s">
        <v>259</v>
      </c>
      <c r="N363" s="221"/>
      <c r="O363" s="222"/>
      <c r="P363" s="223" t="s">
        <v>1202</v>
      </c>
      <c r="Q363" s="225">
        <v>128</v>
      </c>
      <c r="R363" s="225">
        <v>1190</v>
      </c>
      <c r="S363" s="210">
        <f t="shared" si="25"/>
        <v>2623.50018</v>
      </c>
      <c r="T363" s="165">
        <f t="shared" si="22"/>
        <v>0.10756302521008404</v>
      </c>
      <c r="U363" s="209"/>
      <c r="V363" s="209"/>
      <c r="W363" s="208"/>
      <c r="X363" s="209"/>
      <c r="Y363" s="209"/>
      <c r="Z363" s="209"/>
      <c r="AA363" s="175">
        <f>MIN(IF(Z363&gt;0,(AHBRatingBest+AHBRatingWorst)-(((AHBRatingBest-AHBRatingWorst)/(ARMWorstTime-ARMBestTime))*(Z363-ARMBestTime)+AHBRatingWorst),0),10)</f>
        <v>0</v>
      </c>
      <c r="AB363" s="282"/>
      <c r="AC363" s="313">
        <f t="shared" si="23"/>
        <v>1</v>
      </c>
    </row>
    <row r="364" spans="8:29" ht="15" customHeight="1">
      <c r="H364" s="181" t="s">
        <v>1091</v>
      </c>
      <c r="I364" s="182" t="s">
        <v>678</v>
      </c>
      <c r="J364" s="219" t="s">
        <v>1133</v>
      </c>
      <c r="K364" s="220">
        <v>1961</v>
      </c>
      <c r="L364" s="221" t="s">
        <v>1440</v>
      </c>
      <c r="M364" s="221" t="s">
        <v>259</v>
      </c>
      <c r="N364" s="221"/>
      <c r="O364" s="222"/>
      <c r="P364" s="223" t="s">
        <v>1202</v>
      </c>
      <c r="Q364" s="306">
        <v>265</v>
      </c>
      <c r="R364" s="306">
        <v>1219</v>
      </c>
      <c r="S364" s="210">
        <f t="shared" si="25"/>
        <v>2687.434218</v>
      </c>
      <c r="T364" s="165">
        <f t="shared" si="22"/>
        <v>0.21739130434782608</v>
      </c>
      <c r="U364" s="206"/>
      <c r="V364" s="206" t="s">
        <v>1173</v>
      </c>
      <c r="W364" s="214"/>
      <c r="X364" s="206"/>
      <c r="Y364" s="206"/>
      <c r="Z364" s="203"/>
      <c r="AA364" s="175">
        <f>MIN(IF(Z364&gt;0,(AHBRatingBest+AHBRatingWorst)-(((AHBRatingBest-AHBRatingWorst)/(ARMWorstTime-ARMBestTime))*(Z364-ARMBestTime)+AHBRatingWorst),0),10)</f>
        <v>0</v>
      </c>
      <c r="AB364" s="282"/>
      <c r="AC364" s="313">
        <f t="shared" si="23"/>
        <v>1</v>
      </c>
    </row>
    <row r="365" spans="8:29" ht="15" customHeight="1">
      <c r="H365" s="181" t="s">
        <v>1091</v>
      </c>
      <c r="I365" s="182" t="s">
        <v>679</v>
      </c>
      <c r="J365" s="219" t="s">
        <v>1133</v>
      </c>
      <c r="K365" s="220">
        <v>2002</v>
      </c>
      <c r="L365" s="221" t="s">
        <v>1440</v>
      </c>
      <c r="M365" s="221" t="s">
        <v>259</v>
      </c>
      <c r="N365" s="221" t="s">
        <v>1439</v>
      </c>
      <c r="O365" s="222"/>
      <c r="P365" s="223" t="s">
        <v>1202</v>
      </c>
      <c r="Q365" s="306">
        <v>399</v>
      </c>
      <c r="R365" s="306">
        <v>1800</v>
      </c>
      <c r="S365" s="210">
        <f t="shared" si="25"/>
        <v>3968.3196000000003</v>
      </c>
      <c r="T365" s="165">
        <f t="shared" si="22"/>
        <v>0.22166666666666668</v>
      </c>
      <c r="U365" s="206"/>
      <c r="V365" s="206" t="s">
        <v>1173</v>
      </c>
      <c r="W365" s="208"/>
      <c r="X365" s="206"/>
      <c r="Y365" s="209"/>
      <c r="Z365" s="206"/>
      <c r="AA365" s="175">
        <f>MIN(IF(Z365&gt;0,(AHBRatingBest+AHBRatingWorst)-(((AHBRatingBest-AHBRatingWorst)/(ARMWorstTime-ARMBestTime))*(Z365-ARMBestTime)+AHBRatingWorst),0),10)</f>
        <v>0</v>
      </c>
      <c r="AB365" s="282"/>
      <c r="AC365" s="313">
        <f t="shared" si="23"/>
        <v>1</v>
      </c>
    </row>
    <row r="366" spans="8:29" ht="15" customHeight="1">
      <c r="H366" s="181" t="s">
        <v>1091</v>
      </c>
      <c r="I366" s="182" t="s">
        <v>680</v>
      </c>
      <c r="J366" s="219" t="s">
        <v>1133</v>
      </c>
      <c r="K366" s="220">
        <v>2010</v>
      </c>
      <c r="L366" s="221" t="s">
        <v>1440</v>
      </c>
      <c r="M366" s="221" t="s">
        <v>259</v>
      </c>
      <c r="N366" s="221"/>
      <c r="O366" s="222"/>
      <c r="P366" s="223" t="s">
        <v>1202</v>
      </c>
      <c r="Q366" s="306">
        <v>513</v>
      </c>
      <c r="R366" s="306">
        <v>1960</v>
      </c>
      <c r="S366" s="210">
        <f t="shared" si="25"/>
        <v>4321.05912</v>
      </c>
      <c r="T366" s="165">
        <f t="shared" si="22"/>
        <v>0.261734693877551</v>
      </c>
      <c r="U366" s="206"/>
      <c r="V366" s="206" t="s">
        <v>1173</v>
      </c>
      <c r="W366" s="214"/>
      <c r="X366" s="206"/>
      <c r="Y366" s="206"/>
      <c r="Z366" s="203"/>
      <c r="AA366" s="175">
        <f>MIN(IF(Z366&gt;0,(AHBRatingBest+AHBRatingWorst)-(((AHBRatingBest-AHBRatingWorst)/(ARMWorstTime-ARMBestTime))*(Z366-ARMBestTime)+AHBRatingWorst),0),10)</f>
        <v>0</v>
      </c>
      <c r="AB366" s="282"/>
      <c r="AC366" s="313">
        <f t="shared" si="23"/>
        <v>1</v>
      </c>
    </row>
    <row r="367" spans="8:29" ht="15" customHeight="1">
      <c r="H367" s="181" t="s">
        <v>1091</v>
      </c>
      <c r="I367" s="182" t="s">
        <v>681</v>
      </c>
      <c r="J367" s="219" t="s">
        <v>1133</v>
      </c>
      <c r="K367" s="220">
        <v>1966</v>
      </c>
      <c r="L367" s="221" t="s">
        <v>1443</v>
      </c>
      <c r="M367" s="221" t="s">
        <v>1049</v>
      </c>
      <c r="N367" s="221"/>
      <c r="O367" s="222"/>
      <c r="P367" s="223" t="s">
        <v>1202</v>
      </c>
      <c r="Q367" s="306">
        <v>501</v>
      </c>
      <c r="R367" s="306">
        <v>998</v>
      </c>
      <c r="S367" s="210">
        <f t="shared" si="25"/>
        <v>2200.212756</v>
      </c>
      <c r="T367" s="165">
        <f t="shared" si="22"/>
        <v>0.5020040080160321</v>
      </c>
      <c r="U367" s="206"/>
      <c r="V367" s="206" t="s">
        <v>1173</v>
      </c>
      <c r="W367" s="214"/>
      <c r="X367" s="206"/>
      <c r="Y367" s="206"/>
      <c r="Z367" s="203"/>
      <c r="AA367" s="175">
        <f>MIN(IF(Z367&gt;0,(AHBRatingBest+AHBRatingWorst)-(((AHBRatingBest-AHBRatingWorst)/(ARMWorstTime-ARMBestTime))*(Z367-ARMBestTime)+AHBRatingWorst),0),10)</f>
        <v>0</v>
      </c>
      <c r="AB367" s="282"/>
      <c r="AC367" s="313">
        <f t="shared" si="23"/>
        <v>1</v>
      </c>
    </row>
    <row r="368" spans="8:29" ht="15" customHeight="1">
      <c r="H368" s="181" t="s">
        <v>1091</v>
      </c>
      <c r="I368" s="182" t="s">
        <v>682</v>
      </c>
      <c r="J368" s="219" t="s">
        <v>1133</v>
      </c>
      <c r="K368" s="220">
        <v>1992</v>
      </c>
      <c r="L368" s="221" t="s">
        <v>1440</v>
      </c>
      <c r="M368" s="221" t="s">
        <v>1049</v>
      </c>
      <c r="N368" s="221" t="s">
        <v>1438</v>
      </c>
      <c r="O368" s="222"/>
      <c r="P368" s="223" t="s">
        <v>1202</v>
      </c>
      <c r="Q368" s="306">
        <v>542</v>
      </c>
      <c r="R368" s="306">
        <v>1372</v>
      </c>
      <c r="S368" s="210">
        <f t="shared" si="25"/>
        <v>3024.741384</v>
      </c>
      <c r="T368" s="165">
        <f t="shared" si="22"/>
        <v>0.39504373177842567</v>
      </c>
      <c r="U368" s="206"/>
      <c r="V368" s="206" t="s">
        <v>1173</v>
      </c>
      <c r="W368" s="214"/>
      <c r="X368" s="206"/>
      <c r="Y368" s="206"/>
      <c r="Z368" s="203"/>
      <c r="AA368" s="175">
        <f>MIN(IF(Z368&gt;0,(AHBRatingBest+AHBRatingWorst)-(((AHBRatingBest-AHBRatingWorst)/(ARMWorstTime-ARMBestTime))*(Z368-ARMBestTime)+AHBRatingWorst),0),10)</f>
        <v>0</v>
      </c>
      <c r="AB368" s="282"/>
      <c r="AC368" s="313">
        <f t="shared" si="23"/>
        <v>1</v>
      </c>
    </row>
    <row r="369" spans="8:29" ht="15" customHeight="1">
      <c r="H369" s="181" t="s">
        <v>1091</v>
      </c>
      <c r="I369" s="182" t="s">
        <v>683</v>
      </c>
      <c r="J369" s="219" t="s">
        <v>1133</v>
      </c>
      <c r="K369" s="220">
        <v>2000</v>
      </c>
      <c r="L369" s="221" t="s">
        <v>1440</v>
      </c>
      <c r="M369" s="221" t="s">
        <v>1049</v>
      </c>
      <c r="N369" s="221" t="s">
        <v>1438</v>
      </c>
      <c r="O369" s="222"/>
      <c r="P369" s="223" t="s">
        <v>1202</v>
      </c>
      <c r="Q369" s="306">
        <v>542</v>
      </c>
      <c r="R369" s="306">
        <v>1180</v>
      </c>
      <c r="S369" s="210">
        <f t="shared" si="25"/>
        <v>2601.4539600000003</v>
      </c>
      <c r="T369" s="165">
        <f t="shared" si="22"/>
        <v>0.45932203389830506</v>
      </c>
      <c r="U369" s="206"/>
      <c r="V369" s="206" t="s">
        <v>1173</v>
      </c>
      <c r="W369" s="214"/>
      <c r="X369" s="206"/>
      <c r="Y369" s="206"/>
      <c r="Z369" s="203"/>
      <c r="AA369" s="175">
        <f>MIN(IF(Z369&gt;0,(AHBRatingBest+AHBRatingWorst)-(((AHBRatingBest-AHBRatingWorst)/(ARMWorstTime-ARMBestTime))*(Z369-ARMBestTime)+AHBRatingWorst),0),10)</f>
        <v>0</v>
      </c>
      <c r="AB369" s="281"/>
      <c r="AC369" s="313">
        <f t="shared" si="23"/>
        <v>1</v>
      </c>
    </row>
    <row r="370" spans="8:29" ht="15" customHeight="1">
      <c r="H370" s="181" t="s">
        <v>1091</v>
      </c>
      <c r="I370" s="182" t="s">
        <v>684</v>
      </c>
      <c r="J370" s="219" t="s">
        <v>1133</v>
      </c>
      <c r="K370" s="220">
        <v>1988</v>
      </c>
      <c r="L370" s="221" t="s">
        <v>1440</v>
      </c>
      <c r="M370" s="221" t="s">
        <v>1049</v>
      </c>
      <c r="N370" s="221"/>
      <c r="O370" s="222"/>
      <c r="P370" s="223" t="s">
        <v>1202</v>
      </c>
      <c r="Q370" s="306">
        <v>914</v>
      </c>
      <c r="R370" s="306">
        <v>894</v>
      </c>
      <c r="S370" s="210">
        <f t="shared" si="25"/>
        <v>1970.932068</v>
      </c>
      <c r="T370" s="165">
        <f t="shared" si="22"/>
        <v>1.0223713646532437</v>
      </c>
      <c r="U370" s="206"/>
      <c r="V370" s="206" t="s">
        <v>1173</v>
      </c>
      <c r="W370" s="214"/>
      <c r="X370" s="206"/>
      <c r="Y370" s="206"/>
      <c r="Z370" s="203"/>
      <c r="AA370" s="175">
        <f>MIN(IF(Z370&gt;0,(AHBRatingBest+AHBRatingWorst)-(((AHBRatingBest-AHBRatingWorst)/(ARMWorstTime-ARMBestTime))*(Z370-ARMBestTime)+AHBRatingWorst),0),10)</f>
        <v>0</v>
      </c>
      <c r="AB370" s="281"/>
      <c r="AC370" s="313">
        <f t="shared" si="23"/>
        <v>1</v>
      </c>
    </row>
    <row r="371" spans="8:29" ht="15" customHeight="1">
      <c r="H371" s="181" t="s">
        <v>1091</v>
      </c>
      <c r="I371" s="182" t="s">
        <v>685</v>
      </c>
      <c r="J371" s="219" t="s">
        <v>1133</v>
      </c>
      <c r="K371" s="220">
        <v>2007</v>
      </c>
      <c r="L371" s="221" t="s">
        <v>1443</v>
      </c>
      <c r="M371" s="221" t="s">
        <v>259</v>
      </c>
      <c r="N371" s="221"/>
      <c r="O371" s="222"/>
      <c r="P371" s="223" t="s">
        <v>1202</v>
      </c>
      <c r="Q371" s="306">
        <v>299</v>
      </c>
      <c r="R371" s="306">
        <v>1690</v>
      </c>
      <c r="S371" s="210">
        <f t="shared" si="25"/>
        <v>3725.81118</v>
      </c>
      <c r="T371" s="165">
        <f t="shared" si="22"/>
        <v>0.17692307692307693</v>
      </c>
      <c r="U371" s="206"/>
      <c r="V371" s="206" t="s">
        <v>1173</v>
      </c>
      <c r="W371" s="214"/>
      <c r="X371" s="206"/>
      <c r="Y371" s="206"/>
      <c r="Z371" s="203"/>
      <c r="AA371" s="175">
        <f>MIN(IF(Z371&gt;0,(AHBRatingBest+AHBRatingWorst)-(((AHBRatingBest-AHBRatingWorst)/(ARMWorstTime-ARMBestTime))*(Z371-ARMBestTime)+AHBRatingWorst),0),10)</f>
        <v>0</v>
      </c>
      <c r="AB371" s="281"/>
      <c r="AC371" s="313">
        <f t="shared" si="23"/>
        <v>1</v>
      </c>
    </row>
    <row r="372" spans="8:29" ht="15" customHeight="1">
      <c r="H372" s="181" t="s">
        <v>1091</v>
      </c>
      <c r="I372" s="182" t="s">
        <v>686</v>
      </c>
      <c r="J372" s="219" t="s">
        <v>1133</v>
      </c>
      <c r="K372" s="220">
        <v>2010</v>
      </c>
      <c r="L372" s="221" t="s">
        <v>1443</v>
      </c>
      <c r="M372" s="221" t="s">
        <v>259</v>
      </c>
      <c r="N372" s="221"/>
      <c r="O372" s="222"/>
      <c r="P372" s="223" t="s">
        <v>1202</v>
      </c>
      <c r="Q372" s="306">
        <v>502</v>
      </c>
      <c r="R372" s="306">
        <v>1810</v>
      </c>
      <c r="S372" s="210">
        <f t="shared" si="25"/>
        <v>3990.36582</v>
      </c>
      <c r="T372" s="165">
        <f t="shared" si="22"/>
        <v>0.2773480662983425</v>
      </c>
      <c r="U372" s="206"/>
      <c r="V372" s="206" t="s">
        <v>1173</v>
      </c>
      <c r="W372" s="214"/>
      <c r="X372" s="206"/>
      <c r="Y372" s="206"/>
      <c r="Z372" s="203"/>
      <c r="AA372" s="175">
        <f>MIN(IF(Z372&gt;0,(AHBRatingBest+AHBRatingWorst)-(((AHBRatingBest-AHBRatingWorst)/(ARMWorstTime-ARMBestTime))*(Z372-ARMBestTime)+AHBRatingWorst),0),10)</f>
        <v>0</v>
      </c>
      <c r="AB372" s="283"/>
      <c r="AC372" s="313">
        <f t="shared" si="23"/>
        <v>1</v>
      </c>
    </row>
    <row r="373" spans="8:29" ht="15" customHeight="1">
      <c r="H373" s="181" t="s">
        <v>1091</v>
      </c>
      <c r="I373" s="182" t="s">
        <v>687</v>
      </c>
      <c r="J373" s="219" t="s">
        <v>1133</v>
      </c>
      <c r="K373" s="220">
        <v>1999</v>
      </c>
      <c r="L373" s="221" t="s">
        <v>1440</v>
      </c>
      <c r="M373" s="221" t="s">
        <v>259</v>
      </c>
      <c r="N373" s="221"/>
      <c r="O373" s="222"/>
      <c r="P373" s="223" t="s">
        <v>1202</v>
      </c>
      <c r="Q373" s="224">
        <v>377</v>
      </c>
      <c r="R373" s="224">
        <v>1640</v>
      </c>
      <c r="S373" s="210">
        <f t="shared" si="25"/>
        <v>3615.58008</v>
      </c>
      <c r="T373" s="165">
        <f t="shared" si="22"/>
        <v>0.22987804878048781</v>
      </c>
      <c r="U373" s="209"/>
      <c r="V373" s="209" t="s">
        <v>1173</v>
      </c>
      <c r="W373" s="208"/>
      <c r="X373" s="209"/>
      <c r="Y373" s="209"/>
      <c r="Z373" s="209">
        <v>41.891</v>
      </c>
      <c r="AA373" s="175">
        <f>MIN(IF(Z373&gt;0,(AHBRatingBest+AHBRatingWorst)-(((AHBRatingBest-AHBRatingWorst)/(ARMWorstTime-ARMBestTime))*(Z373-ARMBestTime)+AHBRatingWorst),0),10)</f>
        <v>7.519240000000001</v>
      </c>
      <c r="AB373" s="281"/>
      <c r="AC373" s="313">
        <f t="shared" si="23"/>
        <v>1</v>
      </c>
    </row>
    <row r="374" spans="8:29" ht="15" customHeight="1">
      <c r="H374" s="181" t="s">
        <v>1091</v>
      </c>
      <c r="I374" s="182" t="s">
        <v>688</v>
      </c>
      <c r="J374" s="219" t="s">
        <v>1133</v>
      </c>
      <c r="K374" s="220">
        <v>2002</v>
      </c>
      <c r="L374" s="221" t="s">
        <v>1440</v>
      </c>
      <c r="M374" s="221" t="s">
        <v>259</v>
      </c>
      <c r="N374" s="221"/>
      <c r="O374" s="222"/>
      <c r="P374" s="223" t="s">
        <v>1202</v>
      </c>
      <c r="Q374" s="224">
        <v>395</v>
      </c>
      <c r="R374" s="224">
        <v>1735</v>
      </c>
      <c r="S374" s="210">
        <f t="shared" si="25"/>
        <v>3825.01917</v>
      </c>
      <c r="T374" s="165">
        <f t="shared" si="22"/>
        <v>0.2276657060518732</v>
      </c>
      <c r="U374" s="209"/>
      <c r="V374" s="209" t="s">
        <v>1173</v>
      </c>
      <c r="W374" s="208"/>
      <c r="X374" s="209"/>
      <c r="Y374" s="209"/>
      <c r="Z374" s="209">
        <v>41.365</v>
      </c>
      <c r="AA374" s="175">
        <f>MIN(IF(Z374&gt;0,(AHBRatingBest+AHBRatingWorst)-(((AHBRatingBest-AHBRatingWorst)/(ARMWorstTime-ARMBestTime))*(Z374-ARMBestTime)+AHBRatingWorst),0),10)</f>
        <v>7.708599999999999</v>
      </c>
      <c r="AB374" s="281"/>
      <c r="AC374" s="313">
        <f t="shared" si="23"/>
        <v>1</v>
      </c>
    </row>
    <row r="375" spans="8:29" ht="15" customHeight="1">
      <c r="H375" s="181" t="s">
        <v>1092</v>
      </c>
      <c r="I375" s="182" t="s">
        <v>689</v>
      </c>
      <c r="J375" s="219" t="s">
        <v>1062</v>
      </c>
      <c r="K375" s="220">
        <v>2003</v>
      </c>
      <c r="L375" s="221" t="s">
        <v>1440</v>
      </c>
      <c r="M375" s="221" t="s">
        <v>259</v>
      </c>
      <c r="N375" s="221"/>
      <c r="O375" s="222"/>
      <c r="P375" s="223" t="s">
        <v>1202</v>
      </c>
      <c r="Q375" s="225">
        <v>906</v>
      </c>
      <c r="R375" s="225">
        <v>3500</v>
      </c>
      <c r="S375" s="210">
        <f t="shared" si="25"/>
        <v>7716.177000000001</v>
      </c>
      <c r="T375" s="165">
        <f t="shared" si="22"/>
        <v>0.25885714285714284</v>
      </c>
      <c r="U375" s="209"/>
      <c r="V375" s="209"/>
      <c r="W375" s="208"/>
      <c r="X375" s="209"/>
      <c r="Y375" s="209"/>
      <c r="Z375" s="209">
        <v>44.144</v>
      </c>
      <c r="AA375" s="175">
        <f>MIN(IF(Z375&gt;0,(AHBRatingBest+AHBRatingWorst)-(((AHBRatingBest-AHBRatingWorst)/(ARMWorstTime-ARMBestTime))*(Z375-ARMBestTime)+AHBRatingWorst),0),10)</f>
        <v>6.708160000000001</v>
      </c>
      <c r="AB375" s="285"/>
      <c r="AC375" s="313">
        <f t="shared" si="23"/>
        <v>1</v>
      </c>
    </row>
    <row r="376" spans="8:29" ht="15" customHeight="1">
      <c r="H376" s="181" t="s">
        <v>1093</v>
      </c>
      <c r="I376" s="182" t="s">
        <v>690</v>
      </c>
      <c r="J376" s="219" t="s">
        <v>1133</v>
      </c>
      <c r="K376" s="220">
        <v>1974</v>
      </c>
      <c r="L376" s="221" t="s">
        <v>1440</v>
      </c>
      <c r="M376" s="221" t="s">
        <v>259</v>
      </c>
      <c r="N376" s="221"/>
      <c r="O376" s="222"/>
      <c r="P376" s="223" t="s">
        <v>1202</v>
      </c>
      <c r="Q376" s="306">
        <v>384</v>
      </c>
      <c r="R376" s="306">
        <v>1814</v>
      </c>
      <c r="S376" s="210">
        <f t="shared" si="25"/>
        <v>3999.1843080000003</v>
      </c>
      <c r="T376" s="165">
        <f t="shared" si="22"/>
        <v>0.21168687982359427</v>
      </c>
      <c r="U376" s="206"/>
      <c r="V376" s="206" t="s">
        <v>1173</v>
      </c>
      <c r="W376" s="214"/>
      <c r="X376" s="206"/>
      <c r="Y376" s="206"/>
      <c r="Z376" s="201"/>
      <c r="AA376" s="175">
        <f>MIN(IF(Z376&gt;0,(AHBRatingBest+AHBRatingWorst)-(((AHBRatingBest-AHBRatingWorst)/(ARMWorstTime-ARMBestTime))*(Z376-ARMBestTime)+AHBRatingWorst),0),10)</f>
        <v>0</v>
      </c>
      <c r="AB376" s="282"/>
      <c r="AC376" s="313">
        <f t="shared" si="23"/>
        <v>1</v>
      </c>
    </row>
    <row r="377" spans="8:29" ht="15" customHeight="1">
      <c r="H377" s="181" t="s">
        <v>1094</v>
      </c>
      <c r="I377" s="182" t="s">
        <v>691</v>
      </c>
      <c r="J377" s="219" t="s">
        <v>1063</v>
      </c>
      <c r="K377" s="220">
        <v>1988</v>
      </c>
      <c r="L377" s="221" t="s">
        <v>1440</v>
      </c>
      <c r="M377" s="221" t="s">
        <v>1049</v>
      </c>
      <c r="N377" s="221"/>
      <c r="O377" s="222"/>
      <c r="P377" s="223" t="s">
        <v>1202</v>
      </c>
      <c r="Q377" s="225">
        <v>458</v>
      </c>
      <c r="R377" s="225">
        <v>1490</v>
      </c>
      <c r="S377" s="210">
        <f t="shared" si="25"/>
        <v>3284.8867800000003</v>
      </c>
      <c r="T377" s="165">
        <f t="shared" si="22"/>
        <v>0.3073825503355705</v>
      </c>
      <c r="U377" s="209"/>
      <c r="V377" s="209" t="s">
        <v>1173</v>
      </c>
      <c r="W377" s="208"/>
      <c r="X377" s="209"/>
      <c r="Y377" s="209"/>
      <c r="Z377" s="209">
        <v>40.067</v>
      </c>
      <c r="AA377" s="175">
        <f>MIN(IF(Z377&gt;0,(AHBRatingBest+AHBRatingWorst)-(((AHBRatingBest-AHBRatingWorst)/(ARMWorstTime-ARMBestTime))*(Z377-ARMBestTime)+AHBRatingWorst),0),10)</f>
        <v>8.17588</v>
      </c>
      <c r="AB377" s="283"/>
      <c r="AC377" s="313">
        <f t="shared" si="23"/>
        <v>1</v>
      </c>
    </row>
    <row r="378" spans="8:29" ht="15" customHeight="1">
      <c r="H378" s="181" t="s">
        <v>1094</v>
      </c>
      <c r="I378" s="182" t="s">
        <v>692</v>
      </c>
      <c r="J378" s="219" t="s">
        <v>1063</v>
      </c>
      <c r="K378" s="220">
        <v>1974</v>
      </c>
      <c r="L378" s="221" t="s">
        <v>1440</v>
      </c>
      <c r="M378" s="221" t="s">
        <v>1049</v>
      </c>
      <c r="N378" s="221"/>
      <c r="O378" s="222"/>
      <c r="P378" s="223" t="s">
        <v>1202</v>
      </c>
      <c r="Q378" s="225">
        <v>382</v>
      </c>
      <c r="R378" s="225">
        <v>1065</v>
      </c>
      <c r="S378" s="210">
        <f t="shared" si="25"/>
        <v>2347.92243</v>
      </c>
      <c r="T378" s="165">
        <f t="shared" si="22"/>
        <v>0.3586854460093897</v>
      </c>
      <c r="U378" s="207"/>
      <c r="V378" s="209" t="s">
        <v>1173</v>
      </c>
      <c r="W378" s="208"/>
      <c r="X378" s="209"/>
      <c r="Y378" s="209"/>
      <c r="Z378" s="209"/>
      <c r="AA378" s="175">
        <f>MIN(IF(Z378&gt;0,(AHBRatingBest+AHBRatingWorst)-(((AHBRatingBest-AHBRatingWorst)/(ARMWorstTime-ARMBestTime))*(Z378-ARMBestTime)+AHBRatingWorst),0),10)</f>
        <v>0</v>
      </c>
      <c r="AB378" s="281"/>
      <c r="AC378" s="313">
        <f t="shared" si="23"/>
        <v>1</v>
      </c>
    </row>
    <row r="379" spans="8:29" ht="15" customHeight="1">
      <c r="H379" s="181" t="s">
        <v>1094</v>
      </c>
      <c r="I379" s="182" t="s">
        <v>693</v>
      </c>
      <c r="J379" s="219" t="s">
        <v>1063</v>
      </c>
      <c r="K379" s="220">
        <v>2008</v>
      </c>
      <c r="L379" s="221" t="s">
        <v>1443</v>
      </c>
      <c r="M379" s="221" t="s">
        <v>261</v>
      </c>
      <c r="N379" s="221"/>
      <c r="O379" s="222"/>
      <c r="P379" s="223" t="s">
        <v>1202</v>
      </c>
      <c r="Q379" s="225">
        <v>607</v>
      </c>
      <c r="R379" s="225">
        <v>1410</v>
      </c>
      <c r="S379" s="164">
        <f t="shared" si="25"/>
        <v>3108.5170200000002</v>
      </c>
      <c r="T379" s="165">
        <f t="shared" si="22"/>
        <v>0.43049645390070923</v>
      </c>
      <c r="U379" s="205" t="s">
        <v>1136</v>
      </c>
      <c r="V379" s="226" t="s">
        <v>1173</v>
      </c>
      <c r="W379" s="227"/>
      <c r="X379" s="226"/>
      <c r="Y379" s="226"/>
      <c r="Z379" s="226">
        <v>40.166</v>
      </c>
      <c r="AA379" s="175">
        <f>MIN(IF(Z379&gt;0,(AHBRatingBest+AHBRatingWorst)-(((AHBRatingBest-AHBRatingWorst)/(ARMWorstTime-ARMBestTime))*(Z379-ARMBestTime)+AHBRatingWorst),0),10)</f>
        <v>8.140240000000002</v>
      </c>
      <c r="AB379" s="282">
        <v>11.2</v>
      </c>
      <c r="AC379" s="313">
        <f t="shared" si="23"/>
        <v>1</v>
      </c>
    </row>
    <row r="380" spans="8:29" ht="15" customHeight="1">
      <c r="H380" s="181" t="s">
        <v>1094</v>
      </c>
      <c r="I380" s="182" t="s">
        <v>694</v>
      </c>
      <c r="J380" s="219" t="s">
        <v>1063</v>
      </c>
      <c r="K380" s="220">
        <v>1967</v>
      </c>
      <c r="L380" s="221" t="s">
        <v>1443</v>
      </c>
      <c r="M380" s="221" t="s">
        <v>1049</v>
      </c>
      <c r="N380" s="221"/>
      <c r="O380" s="222"/>
      <c r="P380" s="223" t="s">
        <v>1202</v>
      </c>
      <c r="Q380" s="306">
        <v>357</v>
      </c>
      <c r="R380" s="306">
        <v>980</v>
      </c>
      <c r="S380" s="210">
        <f t="shared" si="25"/>
        <v>2160.52956</v>
      </c>
      <c r="T380" s="165">
        <f t="shared" si="22"/>
        <v>0.36428571428571427</v>
      </c>
      <c r="U380" s="206"/>
      <c r="V380" s="206" t="s">
        <v>1173</v>
      </c>
      <c r="W380" s="214"/>
      <c r="X380" s="206"/>
      <c r="Y380" s="206"/>
      <c r="Z380" s="203"/>
      <c r="AA380" s="175">
        <f>MIN(IF(Z380&gt;0,(AHBRatingBest+AHBRatingWorst)-(((AHBRatingBest-AHBRatingWorst)/(ARMWorstTime-ARMBestTime))*(Z380-ARMBestTime)+AHBRatingWorst),0),10)</f>
        <v>0</v>
      </c>
      <c r="AB380" s="282"/>
      <c r="AC380" s="313">
        <f t="shared" si="23"/>
        <v>1</v>
      </c>
    </row>
    <row r="381" spans="8:29" ht="15" customHeight="1">
      <c r="H381" s="181" t="s">
        <v>1094</v>
      </c>
      <c r="I381" s="182" t="s">
        <v>695</v>
      </c>
      <c r="J381" s="219" t="s">
        <v>1063</v>
      </c>
      <c r="K381" s="220">
        <v>2009</v>
      </c>
      <c r="L381" s="221" t="s">
        <v>1443</v>
      </c>
      <c r="M381" s="221" t="s">
        <v>261</v>
      </c>
      <c r="N381" s="221"/>
      <c r="O381" s="222"/>
      <c r="P381" s="223" t="s">
        <v>1202</v>
      </c>
      <c r="Q381" s="306">
        <v>631</v>
      </c>
      <c r="R381" s="306">
        <v>1665</v>
      </c>
      <c r="S381" s="210">
        <f t="shared" si="25"/>
        <v>3670.69563</v>
      </c>
      <c r="T381" s="165">
        <f t="shared" si="22"/>
        <v>0.378978978978979</v>
      </c>
      <c r="U381" s="206"/>
      <c r="V381" s="206" t="s">
        <v>1173</v>
      </c>
      <c r="W381" s="214"/>
      <c r="X381" s="206"/>
      <c r="Y381" s="206"/>
      <c r="Z381" s="201"/>
      <c r="AA381" s="175">
        <f>MIN(IF(Z381&gt;0,(AHBRatingBest+AHBRatingWorst)-(((AHBRatingBest-AHBRatingWorst)/(ARMWorstTime-ARMBestTime))*(Z381-ARMBestTime)+AHBRatingWorst),0),10)</f>
        <v>0</v>
      </c>
      <c r="AB381" s="283"/>
      <c r="AC381" s="313">
        <f t="shared" si="23"/>
        <v>1</v>
      </c>
    </row>
    <row r="382" spans="8:29" ht="15" customHeight="1">
      <c r="H382" s="181" t="s">
        <v>1094</v>
      </c>
      <c r="I382" s="182" t="s">
        <v>696</v>
      </c>
      <c r="J382" s="219" t="s">
        <v>1063</v>
      </c>
      <c r="K382" s="220">
        <v>2009</v>
      </c>
      <c r="L382" s="221" t="s">
        <v>1443</v>
      </c>
      <c r="M382" s="221" t="s">
        <v>261</v>
      </c>
      <c r="N382" s="221"/>
      <c r="O382" s="222"/>
      <c r="P382" s="223" t="s">
        <v>1202</v>
      </c>
      <c r="Q382" s="225">
        <v>673</v>
      </c>
      <c r="R382" s="225">
        <v>1565</v>
      </c>
      <c r="S382" s="210">
        <f t="shared" si="25"/>
        <v>3450.23343</v>
      </c>
      <c r="T382" s="165">
        <f t="shared" si="22"/>
        <v>0.43003194888178914</v>
      </c>
      <c r="U382" s="207"/>
      <c r="V382" s="209" t="s">
        <v>1173</v>
      </c>
      <c r="W382" s="208"/>
      <c r="X382" s="209"/>
      <c r="Y382" s="209"/>
      <c r="Z382" s="209"/>
      <c r="AA382" s="175">
        <f>MIN(IF(Z382&gt;0,(AHBRatingBest+AHBRatingWorst)-(((AHBRatingBest-AHBRatingWorst)/(ARMWorstTime-ARMBestTime))*(Z382-ARMBestTime)+AHBRatingWorst),0),10)</f>
        <v>0</v>
      </c>
      <c r="AB382" s="281"/>
      <c r="AC382" s="313">
        <f t="shared" si="23"/>
        <v>1</v>
      </c>
    </row>
    <row r="383" spans="8:29" ht="15" customHeight="1">
      <c r="H383" s="181" t="s">
        <v>1094</v>
      </c>
      <c r="I383" s="182" t="s">
        <v>20</v>
      </c>
      <c r="J383" s="219" t="s">
        <v>1063</v>
      </c>
      <c r="K383" s="220">
        <v>2000</v>
      </c>
      <c r="L383" s="221" t="s">
        <v>1440</v>
      </c>
      <c r="M383" s="221" t="s">
        <v>1049</v>
      </c>
      <c r="N383" s="221"/>
      <c r="O383" s="222"/>
      <c r="P383" s="223" t="s">
        <v>1202</v>
      </c>
      <c r="Q383" s="306">
        <v>603</v>
      </c>
      <c r="R383" s="306">
        <v>1200</v>
      </c>
      <c r="S383" s="210">
        <f t="shared" si="25"/>
        <v>2645.5464</v>
      </c>
      <c r="T383" s="165">
        <f t="shared" si="22"/>
        <v>0.5025</v>
      </c>
      <c r="U383" s="206" t="s">
        <v>1227</v>
      </c>
      <c r="V383" s="206" t="s">
        <v>1173</v>
      </c>
      <c r="W383" s="214"/>
      <c r="X383" s="206"/>
      <c r="Y383" s="206"/>
      <c r="Z383" s="203"/>
      <c r="AA383" s="175">
        <f>MIN(IF(Z383&gt;0,(AHBRatingBest+AHBRatingWorst)-(((AHBRatingBest-AHBRatingWorst)/(ARMWorstTime-ARMBestTime))*(Z383-ARMBestTime)+AHBRatingWorst),0),10)</f>
        <v>0</v>
      </c>
      <c r="AB383" s="281"/>
      <c r="AC383" s="313">
        <f t="shared" si="23"/>
        <v>1</v>
      </c>
    </row>
    <row r="384" spans="8:29" ht="15" customHeight="1">
      <c r="H384" s="181" t="s">
        <v>1083</v>
      </c>
      <c r="I384" s="182" t="s">
        <v>697</v>
      </c>
      <c r="J384" s="219" t="s">
        <v>1063</v>
      </c>
      <c r="K384" s="220">
        <v>1991</v>
      </c>
      <c r="L384" s="221" t="s">
        <v>1442</v>
      </c>
      <c r="M384" s="221" t="s">
        <v>261</v>
      </c>
      <c r="N384" s="221"/>
      <c r="O384" s="222"/>
      <c r="P384" s="223" t="s">
        <v>1202</v>
      </c>
      <c r="Q384" s="306">
        <v>211</v>
      </c>
      <c r="R384" s="306">
        <v>1350</v>
      </c>
      <c r="S384" s="210">
        <f t="shared" si="25"/>
        <v>2976.2397</v>
      </c>
      <c r="T384" s="165">
        <f t="shared" si="22"/>
        <v>0.1562962962962963</v>
      </c>
      <c r="U384" s="206"/>
      <c r="V384" s="206" t="s">
        <v>1173</v>
      </c>
      <c r="W384" s="214"/>
      <c r="X384" s="206"/>
      <c r="Y384" s="206"/>
      <c r="Z384" s="203"/>
      <c r="AA384" s="175">
        <f>MIN(IF(Z384&gt;0,(AHBRatingBest+AHBRatingWorst)-(((AHBRatingBest-AHBRatingWorst)/(ARMWorstTime-ARMBestTime))*(Z384-ARMBestTime)+AHBRatingWorst),0),10)</f>
        <v>0</v>
      </c>
      <c r="AB384" s="281"/>
      <c r="AC384" s="313">
        <f t="shared" si="23"/>
        <v>1</v>
      </c>
    </row>
    <row r="385" spans="8:29" ht="15" customHeight="1">
      <c r="H385" s="181" t="s">
        <v>1083</v>
      </c>
      <c r="I385" s="182" t="s">
        <v>698</v>
      </c>
      <c r="J385" s="219" t="s">
        <v>1063</v>
      </c>
      <c r="K385" s="220">
        <v>1992</v>
      </c>
      <c r="L385" s="221" t="s">
        <v>1440</v>
      </c>
      <c r="M385" s="221" t="s">
        <v>261</v>
      </c>
      <c r="N385" s="221" t="s">
        <v>1438</v>
      </c>
      <c r="O385" s="222"/>
      <c r="P385" s="223" t="s">
        <v>1202</v>
      </c>
      <c r="Q385" s="306">
        <v>295</v>
      </c>
      <c r="R385" s="306">
        <v>1120</v>
      </c>
      <c r="S385" s="210">
        <f t="shared" si="25"/>
        <v>2469.17664</v>
      </c>
      <c r="T385" s="165">
        <f t="shared" si="22"/>
        <v>0.26339285714285715</v>
      </c>
      <c r="U385" s="206" t="s">
        <v>1150</v>
      </c>
      <c r="V385" s="206" t="s">
        <v>1173</v>
      </c>
      <c r="W385" s="214"/>
      <c r="X385" s="206"/>
      <c r="Y385" s="206"/>
      <c r="Z385" s="201"/>
      <c r="AA385" s="175">
        <f>MIN(IF(Z385&gt;0,(AHBRatingBest+AHBRatingWorst)-(((AHBRatingBest-AHBRatingWorst)/(ARMWorstTime-ARMBestTime))*(Z385-ARMBestTime)+AHBRatingWorst),0),10)</f>
        <v>0</v>
      </c>
      <c r="AB385" s="281"/>
      <c r="AC385" s="313">
        <f t="shared" si="23"/>
        <v>1</v>
      </c>
    </row>
    <row r="386" spans="8:29" ht="15" customHeight="1">
      <c r="H386" s="181" t="s">
        <v>1083</v>
      </c>
      <c r="I386" s="182" t="s">
        <v>699</v>
      </c>
      <c r="J386" s="219" t="s">
        <v>1063</v>
      </c>
      <c r="K386" s="220">
        <v>1985</v>
      </c>
      <c r="L386" s="221" t="s">
        <v>1440</v>
      </c>
      <c r="M386" s="221" t="s">
        <v>261</v>
      </c>
      <c r="N386" s="221" t="s">
        <v>1438</v>
      </c>
      <c r="O386" s="222"/>
      <c r="P386" s="223" t="s">
        <v>1202</v>
      </c>
      <c r="Q386" s="225">
        <v>510</v>
      </c>
      <c r="R386" s="225">
        <v>890</v>
      </c>
      <c r="S386" s="210">
        <f t="shared" si="25"/>
        <v>1962.1135800000002</v>
      </c>
      <c r="T386" s="165">
        <f t="shared" si="22"/>
        <v>0.5730337078651685</v>
      </c>
      <c r="U386" s="209" t="s">
        <v>1150</v>
      </c>
      <c r="V386" s="209" t="s">
        <v>1173</v>
      </c>
      <c r="W386" s="208"/>
      <c r="X386" s="209"/>
      <c r="Y386" s="209"/>
      <c r="Z386" s="209">
        <v>39.182</v>
      </c>
      <c r="AA386" s="175">
        <f>MIN(IF(Z386&gt;0,(AHBRatingBest+AHBRatingWorst)-(((AHBRatingBest-AHBRatingWorst)/(ARMWorstTime-ARMBestTime))*(Z386-ARMBestTime)+AHBRatingWorst),0),10)</f>
        <v>8.49448</v>
      </c>
      <c r="AB386" s="281"/>
      <c r="AC386" s="313">
        <f t="shared" si="23"/>
        <v>1</v>
      </c>
    </row>
    <row r="387" spans="8:29" ht="15" customHeight="1">
      <c r="H387" s="181" t="s">
        <v>1083</v>
      </c>
      <c r="I387" s="182" t="s">
        <v>700</v>
      </c>
      <c r="J387" s="219" t="s">
        <v>1063</v>
      </c>
      <c r="K387" s="220">
        <v>1973</v>
      </c>
      <c r="L387" s="221" t="s">
        <v>1440</v>
      </c>
      <c r="M387" s="221" t="s">
        <v>1049</v>
      </c>
      <c r="N387" s="221"/>
      <c r="O387" s="222"/>
      <c r="P387" s="223" t="s">
        <v>1202</v>
      </c>
      <c r="Q387" s="224">
        <v>189</v>
      </c>
      <c r="R387" s="224">
        <v>980</v>
      </c>
      <c r="S387" s="210">
        <f t="shared" si="25"/>
        <v>2160.52956</v>
      </c>
      <c r="T387" s="165">
        <f aca="true" t="shared" si="26" ref="T387:T450">IF(AND(R387&gt;0,Q387&gt;0),Q387/R387,0)</f>
        <v>0.19285714285714287</v>
      </c>
      <c r="U387" s="209"/>
      <c r="V387" s="209" t="s">
        <v>1173</v>
      </c>
      <c r="W387" s="208"/>
      <c r="X387" s="209"/>
      <c r="Y387" s="209"/>
      <c r="Z387" s="209">
        <v>45.961</v>
      </c>
      <c r="AA387" s="175">
        <f aca="true" t="shared" si="27" ref="AA387:AA450">MIN(IF(Z387&gt;0,(AHBRatingBest+AHBRatingWorst)-(((AHBRatingBest-AHBRatingWorst)/(ARMWorstTime-ARMBestTime))*(Z387-ARMBestTime)+AHBRatingWorst),0),10)</f>
        <v>6.0540400000000005</v>
      </c>
      <c r="AB387" s="281"/>
      <c r="AC387" s="313">
        <f aca="true" t="shared" si="28" ref="AC387:AC450">IF(I387&lt;&gt;"",1,"")</f>
        <v>1</v>
      </c>
    </row>
    <row r="388" spans="8:29" ht="15" customHeight="1">
      <c r="H388" s="181" t="s">
        <v>1083</v>
      </c>
      <c r="I388" s="182" t="s">
        <v>701</v>
      </c>
      <c r="J388" s="219" t="s">
        <v>1063</v>
      </c>
      <c r="K388" s="220">
        <v>1977</v>
      </c>
      <c r="L388" s="221" t="s">
        <v>1440</v>
      </c>
      <c r="M388" s="221" t="s">
        <v>1049</v>
      </c>
      <c r="N388" s="221"/>
      <c r="O388" s="222"/>
      <c r="P388" s="223" t="s">
        <v>1202</v>
      </c>
      <c r="Q388" s="225">
        <v>278</v>
      </c>
      <c r="R388" s="225">
        <v>880</v>
      </c>
      <c r="S388" s="210">
        <f t="shared" si="25"/>
        <v>1940.06736</v>
      </c>
      <c r="T388" s="165">
        <f t="shared" si="26"/>
        <v>0.3159090909090909</v>
      </c>
      <c r="U388" s="209" t="s">
        <v>1150</v>
      </c>
      <c r="V388" s="209" t="s">
        <v>1173</v>
      </c>
      <c r="W388" s="208"/>
      <c r="X388" s="209"/>
      <c r="Y388" s="209"/>
      <c r="Z388" s="209">
        <v>43.258</v>
      </c>
      <c r="AA388" s="175">
        <f t="shared" si="27"/>
        <v>7.027119999999999</v>
      </c>
      <c r="AB388" s="282"/>
      <c r="AC388" s="313">
        <f t="shared" si="28"/>
        <v>1</v>
      </c>
    </row>
    <row r="389" spans="8:29" ht="15" customHeight="1">
      <c r="H389" s="181" t="s">
        <v>1077</v>
      </c>
      <c r="I389" s="182" t="s">
        <v>702</v>
      </c>
      <c r="J389" s="219" t="s">
        <v>1133</v>
      </c>
      <c r="K389" s="220">
        <v>2004</v>
      </c>
      <c r="L389" s="221" t="s">
        <v>1440</v>
      </c>
      <c r="M389" s="221" t="s">
        <v>261</v>
      </c>
      <c r="N389" s="221" t="s">
        <v>1439</v>
      </c>
      <c r="O389" s="222"/>
      <c r="P389" s="223" t="s">
        <v>1202</v>
      </c>
      <c r="Q389" s="224">
        <v>351</v>
      </c>
      <c r="R389" s="224">
        <v>2500</v>
      </c>
      <c r="S389" s="210">
        <f aca="true" t="shared" si="29" ref="S389:S420">IF(R389&gt;0,R389*2.204622,"")</f>
        <v>5511.555</v>
      </c>
      <c r="T389" s="165">
        <f t="shared" si="26"/>
        <v>0.1404</v>
      </c>
      <c r="U389" s="209"/>
      <c r="V389" s="209" t="s">
        <v>1173</v>
      </c>
      <c r="W389" s="208"/>
      <c r="X389" s="204"/>
      <c r="Y389" s="209"/>
      <c r="Z389" s="204">
        <v>43.355</v>
      </c>
      <c r="AA389" s="175">
        <f t="shared" si="27"/>
        <v>6.992200000000001</v>
      </c>
      <c r="AB389" s="282"/>
      <c r="AC389" s="313">
        <f t="shared" si="28"/>
        <v>1</v>
      </c>
    </row>
    <row r="390" spans="8:29" ht="15" customHeight="1">
      <c r="H390" s="181" t="s">
        <v>1078</v>
      </c>
      <c r="I390" s="182" t="s">
        <v>36</v>
      </c>
      <c r="J390" s="219" t="s">
        <v>1061</v>
      </c>
      <c r="K390" s="220">
        <v>2006</v>
      </c>
      <c r="L390" s="221" t="s">
        <v>1443</v>
      </c>
      <c r="M390" s="221" t="s">
        <v>259</v>
      </c>
      <c r="N390" s="221"/>
      <c r="O390" s="222"/>
      <c r="P390" s="223" t="s">
        <v>1202</v>
      </c>
      <c r="Q390" s="306">
        <v>473</v>
      </c>
      <c r="R390" s="306">
        <v>1100</v>
      </c>
      <c r="S390" s="210">
        <f t="shared" si="29"/>
        <v>2425.0842000000002</v>
      </c>
      <c r="T390" s="165">
        <f t="shared" si="26"/>
        <v>0.43</v>
      </c>
      <c r="U390" s="204" t="s">
        <v>1000</v>
      </c>
      <c r="V390" s="204"/>
      <c r="W390" s="208"/>
      <c r="X390" s="204"/>
      <c r="Y390" s="204"/>
      <c r="Z390" s="204"/>
      <c r="AA390" s="175">
        <f t="shared" si="27"/>
        <v>0</v>
      </c>
      <c r="AB390" s="282"/>
      <c r="AC390" s="313">
        <f t="shared" si="28"/>
        <v>1</v>
      </c>
    </row>
    <row r="391" spans="8:29" ht="15" customHeight="1">
      <c r="H391" s="181" t="s">
        <v>1078</v>
      </c>
      <c r="I391" s="182" t="s">
        <v>22</v>
      </c>
      <c r="J391" s="219" t="s">
        <v>1061</v>
      </c>
      <c r="K391" s="220">
        <v>2008</v>
      </c>
      <c r="L391" s="221" t="s">
        <v>1443</v>
      </c>
      <c r="M391" s="221" t="s">
        <v>259</v>
      </c>
      <c r="N391" s="221"/>
      <c r="O391" s="222"/>
      <c r="P391" s="223" t="s">
        <v>1202</v>
      </c>
      <c r="Q391" s="306">
        <v>473</v>
      </c>
      <c r="R391" s="306">
        <v>1100</v>
      </c>
      <c r="S391" s="210">
        <f t="shared" si="29"/>
        <v>2425.0842000000002</v>
      </c>
      <c r="T391" s="165">
        <f t="shared" si="26"/>
        <v>0.43</v>
      </c>
      <c r="U391" s="204" t="s">
        <v>1000</v>
      </c>
      <c r="V391" s="204"/>
      <c r="W391" s="208"/>
      <c r="X391" s="204"/>
      <c r="Y391" s="204"/>
      <c r="Z391" s="204"/>
      <c r="AA391" s="175">
        <f t="shared" si="27"/>
        <v>0</v>
      </c>
      <c r="AB391" s="282"/>
      <c r="AC391" s="313">
        <f t="shared" si="28"/>
        <v>1</v>
      </c>
    </row>
    <row r="392" spans="8:29" ht="15" customHeight="1">
      <c r="H392" s="181" t="s">
        <v>1078</v>
      </c>
      <c r="I392" s="182" t="s">
        <v>21</v>
      </c>
      <c r="J392" s="219" t="s">
        <v>1061</v>
      </c>
      <c r="K392" s="220">
        <v>2008</v>
      </c>
      <c r="L392" s="221" t="s">
        <v>1443</v>
      </c>
      <c r="M392" s="221" t="s">
        <v>259</v>
      </c>
      <c r="N392" s="221"/>
      <c r="O392" s="222"/>
      <c r="P392" s="223" t="s">
        <v>1202</v>
      </c>
      <c r="Q392" s="306">
        <v>473</v>
      </c>
      <c r="R392" s="306">
        <v>1100</v>
      </c>
      <c r="S392" s="210">
        <f t="shared" si="29"/>
        <v>2425.0842000000002</v>
      </c>
      <c r="T392" s="165">
        <f t="shared" si="26"/>
        <v>0.43</v>
      </c>
      <c r="U392" s="204" t="s">
        <v>1000</v>
      </c>
      <c r="V392" s="204"/>
      <c r="W392" s="214"/>
      <c r="X392" s="206"/>
      <c r="Y392" s="206"/>
      <c r="Z392" s="203"/>
      <c r="AA392" s="175">
        <f t="shared" si="27"/>
        <v>0</v>
      </c>
      <c r="AB392" s="282"/>
      <c r="AC392" s="313">
        <f t="shared" si="28"/>
        <v>1</v>
      </c>
    </row>
    <row r="393" spans="8:29" ht="15" customHeight="1">
      <c r="H393" s="181" t="s">
        <v>1078</v>
      </c>
      <c r="I393" s="182" t="s">
        <v>703</v>
      </c>
      <c r="J393" s="219" t="s">
        <v>1061</v>
      </c>
      <c r="K393" s="220">
        <v>2000</v>
      </c>
      <c r="L393" s="221" t="s">
        <v>1440</v>
      </c>
      <c r="M393" s="221" t="s">
        <v>259</v>
      </c>
      <c r="N393" s="221" t="s">
        <v>1438</v>
      </c>
      <c r="O393" s="222"/>
      <c r="P393" s="223" t="s">
        <v>1202</v>
      </c>
      <c r="Q393" s="306">
        <v>276</v>
      </c>
      <c r="R393" s="306">
        <v>1680</v>
      </c>
      <c r="S393" s="210">
        <f t="shared" si="29"/>
        <v>3703.76496</v>
      </c>
      <c r="T393" s="165">
        <f t="shared" si="26"/>
        <v>0.16428571428571428</v>
      </c>
      <c r="U393" s="206"/>
      <c r="V393" s="206"/>
      <c r="W393" s="214"/>
      <c r="X393" s="206"/>
      <c r="Y393" s="206"/>
      <c r="Z393" s="203"/>
      <c r="AA393" s="175">
        <f t="shared" si="27"/>
        <v>0</v>
      </c>
      <c r="AB393" s="282"/>
      <c r="AC393" s="313">
        <f t="shared" si="28"/>
        <v>1</v>
      </c>
    </row>
    <row r="394" spans="8:29" ht="15" customHeight="1">
      <c r="H394" s="181" t="s">
        <v>1078</v>
      </c>
      <c r="I394" s="182" t="s">
        <v>704</v>
      </c>
      <c r="J394" s="219" t="s">
        <v>1061</v>
      </c>
      <c r="K394" s="220">
        <v>1991</v>
      </c>
      <c r="L394" s="221" t="s">
        <v>1440</v>
      </c>
      <c r="M394" s="221" t="s">
        <v>259</v>
      </c>
      <c r="N394" s="221" t="s">
        <v>1438</v>
      </c>
      <c r="O394" s="222"/>
      <c r="P394" s="223" t="s">
        <v>1202</v>
      </c>
      <c r="Q394" s="306">
        <v>276</v>
      </c>
      <c r="R394" s="306">
        <v>1680</v>
      </c>
      <c r="S394" s="210">
        <f t="shared" si="29"/>
        <v>3703.76496</v>
      </c>
      <c r="T394" s="165">
        <f t="shared" si="26"/>
        <v>0.16428571428571428</v>
      </c>
      <c r="U394" s="206"/>
      <c r="V394" s="206"/>
      <c r="W394" s="214"/>
      <c r="X394" s="206"/>
      <c r="Y394" s="206"/>
      <c r="Z394" s="203"/>
      <c r="AA394" s="175">
        <f t="shared" si="27"/>
        <v>0</v>
      </c>
      <c r="AB394" s="282"/>
      <c r="AC394" s="313">
        <f t="shared" si="28"/>
        <v>1</v>
      </c>
    </row>
    <row r="395" spans="8:29" ht="15" customHeight="1">
      <c r="H395" s="181" t="s">
        <v>1078</v>
      </c>
      <c r="I395" s="182" t="s">
        <v>705</v>
      </c>
      <c r="J395" s="219" t="s">
        <v>1061</v>
      </c>
      <c r="K395" s="220">
        <v>2000</v>
      </c>
      <c r="L395" s="221" t="s">
        <v>1440</v>
      </c>
      <c r="M395" s="221" t="s">
        <v>259</v>
      </c>
      <c r="N395" s="221" t="s">
        <v>1438</v>
      </c>
      <c r="O395" s="222"/>
      <c r="P395" s="223" t="s">
        <v>1202</v>
      </c>
      <c r="Q395" s="306">
        <v>276</v>
      </c>
      <c r="R395" s="306">
        <v>1680</v>
      </c>
      <c r="S395" s="210">
        <f t="shared" si="29"/>
        <v>3703.76496</v>
      </c>
      <c r="T395" s="165">
        <f t="shared" si="26"/>
        <v>0.16428571428571428</v>
      </c>
      <c r="U395" s="206"/>
      <c r="V395" s="206"/>
      <c r="W395" s="214"/>
      <c r="X395" s="206"/>
      <c r="Y395" s="206"/>
      <c r="Z395" s="203"/>
      <c r="AA395" s="175">
        <f t="shared" si="27"/>
        <v>0</v>
      </c>
      <c r="AB395" s="286"/>
      <c r="AC395" s="313">
        <f t="shared" si="28"/>
        <v>1</v>
      </c>
    </row>
    <row r="396" spans="8:29" ht="15" customHeight="1">
      <c r="H396" s="181" t="s">
        <v>1078</v>
      </c>
      <c r="I396" s="182" t="s">
        <v>706</v>
      </c>
      <c r="J396" s="219" t="s">
        <v>1061</v>
      </c>
      <c r="K396" s="220">
        <v>1998</v>
      </c>
      <c r="L396" s="221" t="s">
        <v>1440</v>
      </c>
      <c r="M396" s="221" t="s">
        <v>259</v>
      </c>
      <c r="N396" s="221"/>
      <c r="O396" s="222"/>
      <c r="P396" s="223" t="s">
        <v>1202</v>
      </c>
      <c r="Q396" s="306">
        <v>207</v>
      </c>
      <c r="R396" s="306">
        <v>1340</v>
      </c>
      <c r="S396" s="210">
        <f t="shared" si="29"/>
        <v>2954.19348</v>
      </c>
      <c r="T396" s="165">
        <f t="shared" si="26"/>
        <v>0.15447761194029852</v>
      </c>
      <c r="U396" s="206"/>
      <c r="V396" s="206"/>
      <c r="W396" s="214"/>
      <c r="X396" s="206"/>
      <c r="Y396" s="206"/>
      <c r="Z396" s="203"/>
      <c r="AA396" s="175">
        <f t="shared" si="27"/>
        <v>0</v>
      </c>
      <c r="AB396" s="281"/>
      <c r="AC396" s="313">
        <f t="shared" si="28"/>
        <v>1</v>
      </c>
    </row>
    <row r="397" spans="8:29" ht="15" customHeight="1">
      <c r="H397" s="181" t="s">
        <v>1078</v>
      </c>
      <c r="I397" s="182" t="s">
        <v>707</v>
      </c>
      <c r="J397" s="219" t="s">
        <v>1061</v>
      </c>
      <c r="K397" s="220">
        <v>1998</v>
      </c>
      <c r="L397" s="221" t="s">
        <v>1440</v>
      </c>
      <c r="M397" s="221" t="s">
        <v>259</v>
      </c>
      <c r="N397" s="221"/>
      <c r="O397" s="222"/>
      <c r="P397" s="223" t="s">
        <v>1202</v>
      </c>
      <c r="Q397" s="306">
        <v>158</v>
      </c>
      <c r="R397" s="306">
        <v>1310</v>
      </c>
      <c r="S397" s="210">
        <f t="shared" si="29"/>
        <v>2888.0548200000003</v>
      </c>
      <c r="T397" s="165">
        <f t="shared" si="26"/>
        <v>0.12061068702290076</v>
      </c>
      <c r="U397" s="206"/>
      <c r="V397" s="206"/>
      <c r="W397" s="214"/>
      <c r="X397" s="206"/>
      <c r="Y397" s="206"/>
      <c r="Z397" s="203"/>
      <c r="AA397" s="175">
        <f t="shared" si="27"/>
        <v>0</v>
      </c>
      <c r="AB397" s="281"/>
      <c r="AC397" s="313">
        <f t="shared" si="28"/>
        <v>1</v>
      </c>
    </row>
    <row r="398" spans="8:29" ht="15" customHeight="1">
      <c r="H398" s="181" t="s">
        <v>1078</v>
      </c>
      <c r="I398" s="182" t="s">
        <v>708</v>
      </c>
      <c r="J398" s="219" t="s">
        <v>1061</v>
      </c>
      <c r="K398" s="220">
        <v>2004</v>
      </c>
      <c r="L398" s="221" t="s">
        <v>1440</v>
      </c>
      <c r="M398" s="221" t="s">
        <v>259</v>
      </c>
      <c r="N398" s="221"/>
      <c r="O398" s="222"/>
      <c r="P398" s="223" t="s">
        <v>1202</v>
      </c>
      <c r="Q398" s="306">
        <v>281</v>
      </c>
      <c r="R398" s="306">
        <v>1010</v>
      </c>
      <c r="S398" s="210">
        <f t="shared" si="29"/>
        <v>2226.66822</v>
      </c>
      <c r="T398" s="165">
        <f t="shared" si="26"/>
        <v>0.27821782178217824</v>
      </c>
      <c r="U398" s="206"/>
      <c r="V398" s="206"/>
      <c r="W398" s="214"/>
      <c r="X398" s="206"/>
      <c r="Y398" s="206"/>
      <c r="Z398" s="203"/>
      <c r="AA398" s="175">
        <f t="shared" si="27"/>
        <v>0</v>
      </c>
      <c r="AB398" s="283"/>
      <c r="AC398" s="313">
        <f t="shared" si="28"/>
        <v>1</v>
      </c>
    </row>
    <row r="399" spans="8:29" ht="15" customHeight="1">
      <c r="H399" s="181" t="s">
        <v>1078</v>
      </c>
      <c r="I399" s="182" t="s">
        <v>709</v>
      </c>
      <c r="J399" s="219" t="s">
        <v>1061</v>
      </c>
      <c r="K399" s="220">
        <v>2001</v>
      </c>
      <c r="L399" s="221" t="s">
        <v>1440</v>
      </c>
      <c r="M399" s="221" t="s">
        <v>259</v>
      </c>
      <c r="N399" s="221"/>
      <c r="O399" s="222"/>
      <c r="P399" s="223" t="s">
        <v>1202</v>
      </c>
      <c r="Q399" s="306">
        <v>216</v>
      </c>
      <c r="R399" s="306">
        <v>1470</v>
      </c>
      <c r="S399" s="210">
        <f t="shared" si="29"/>
        <v>3240.79434</v>
      </c>
      <c r="T399" s="165">
        <f t="shared" si="26"/>
        <v>0.1469387755102041</v>
      </c>
      <c r="U399" s="206"/>
      <c r="V399" s="206"/>
      <c r="W399" s="208"/>
      <c r="X399" s="206"/>
      <c r="Y399" s="209"/>
      <c r="Z399" s="206"/>
      <c r="AA399" s="175">
        <f t="shared" si="27"/>
        <v>0</v>
      </c>
      <c r="AB399" s="285"/>
      <c r="AC399" s="313">
        <f t="shared" si="28"/>
        <v>1</v>
      </c>
    </row>
    <row r="400" spans="8:29" ht="15" customHeight="1">
      <c r="H400" s="181" t="s">
        <v>1078</v>
      </c>
      <c r="I400" s="182" t="s">
        <v>710</v>
      </c>
      <c r="J400" s="219" t="s">
        <v>1061</v>
      </c>
      <c r="K400" s="220">
        <v>2007</v>
      </c>
      <c r="L400" s="221" t="s">
        <v>1443</v>
      </c>
      <c r="M400" s="221" t="s">
        <v>259</v>
      </c>
      <c r="N400" s="221"/>
      <c r="O400" s="222"/>
      <c r="P400" s="223" t="s">
        <v>1202</v>
      </c>
      <c r="Q400" s="306">
        <v>417</v>
      </c>
      <c r="R400" s="306">
        <v>1690</v>
      </c>
      <c r="S400" s="210">
        <f t="shared" si="29"/>
        <v>3725.81118</v>
      </c>
      <c r="T400" s="165">
        <f t="shared" si="26"/>
        <v>0.2467455621301775</v>
      </c>
      <c r="U400" s="206"/>
      <c r="V400" s="206"/>
      <c r="W400" s="208"/>
      <c r="X400" s="204"/>
      <c r="Y400" s="204"/>
      <c r="Z400" s="204"/>
      <c r="AA400" s="175">
        <f t="shared" si="27"/>
        <v>0</v>
      </c>
      <c r="AB400" s="282"/>
      <c r="AC400" s="313">
        <f t="shared" si="28"/>
        <v>1</v>
      </c>
    </row>
    <row r="401" spans="8:29" ht="15" customHeight="1">
      <c r="H401" s="181" t="s">
        <v>1078</v>
      </c>
      <c r="I401" s="182" t="s">
        <v>711</v>
      </c>
      <c r="J401" s="219" t="s">
        <v>1061</v>
      </c>
      <c r="K401" s="220">
        <v>2008</v>
      </c>
      <c r="L401" s="221" t="s">
        <v>1443</v>
      </c>
      <c r="M401" s="221" t="s">
        <v>259</v>
      </c>
      <c r="N401" s="221"/>
      <c r="O401" s="222"/>
      <c r="P401" s="223" t="s">
        <v>1202</v>
      </c>
      <c r="Q401" s="224">
        <v>538</v>
      </c>
      <c r="R401" s="224">
        <v>1350</v>
      </c>
      <c r="S401" s="210">
        <f t="shared" si="29"/>
        <v>2976.2397</v>
      </c>
      <c r="T401" s="165">
        <f t="shared" si="26"/>
        <v>0.3985185185185185</v>
      </c>
      <c r="U401" s="204" t="s">
        <v>1141</v>
      </c>
      <c r="V401" s="204"/>
      <c r="W401" s="208"/>
      <c r="X401" s="209"/>
      <c r="Y401" s="209"/>
      <c r="Z401" s="209">
        <v>40.263</v>
      </c>
      <c r="AA401" s="175">
        <f t="shared" si="27"/>
        <v>8.10532</v>
      </c>
      <c r="AB401" s="282"/>
      <c r="AC401" s="313">
        <f t="shared" si="28"/>
        <v>1</v>
      </c>
    </row>
    <row r="402" spans="8:29" ht="15" customHeight="1">
      <c r="H402" s="181" t="s">
        <v>1078</v>
      </c>
      <c r="I402" s="182" t="s">
        <v>712</v>
      </c>
      <c r="J402" s="219" t="s">
        <v>1061</v>
      </c>
      <c r="K402" s="220">
        <v>2007</v>
      </c>
      <c r="L402" s="221" t="s">
        <v>1443</v>
      </c>
      <c r="M402" s="221" t="s">
        <v>259</v>
      </c>
      <c r="N402" s="221"/>
      <c r="O402" s="222"/>
      <c r="P402" s="223" t="s">
        <v>1202</v>
      </c>
      <c r="Q402" s="306">
        <v>487</v>
      </c>
      <c r="R402" s="306">
        <v>1185</v>
      </c>
      <c r="S402" s="210">
        <f t="shared" si="29"/>
        <v>2612.47707</v>
      </c>
      <c r="T402" s="165">
        <f t="shared" si="26"/>
        <v>0.4109704641350211</v>
      </c>
      <c r="U402" s="206"/>
      <c r="V402" s="206"/>
      <c r="W402" s="214"/>
      <c r="X402" s="206"/>
      <c r="Y402" s="206"/>
      <c r="Z402" s="201"/>
      <c r="AA402" s="175">
        <f t="shared" si="27"/>
        <v>0</v>
      </c>
      <c r="AB402" s="282"/>
      <c r="AC402" s="313">
        <f t="shared" si="28"/>
        <v>1</v>
      </c>
    </row>
    <row r="403" spans="8:29" ht="15" customHeight="1">
      <c r="H403" s="181" t="s">
        <v>1078</v>
      </c>
      <c r="I403" s="182" t="s">
        <v>713</v>
      </c>
      <c r="J403" s="219" t="s">
        <v>1061</v>
      </c>
      <c r="K403" s="220">
        <v>2010</v>
      </c>
      <c r="L403" s="221" t="s">
        <v>1443</v>
      </c>
      <c r="M403" s="221" t="s">
        <v>259</v>
      </c>
      <c r="N403" s="221"/>
      <c r="O403" s="222"/>
      <c r="P403" s="223" t="s">
        <v>1202</v>
      </c>
      <c r="Q403" s="225">
        <v>563</v>
      </c>
      <c r="R403" s="225">
        <v>1480</v>
      </c>
      <c r="S403" s="164">
        <f t="shared" si="29"/>
        <v>3262.84056</v>
      </c>
      <c r="T403" s="165">
        <f t="shared" si="26"/>
        <v>0.3804054054054054</v>
      </c>
      <c r="U403" s="226"/>
      <c r="V403" s="226"/>
      <c r="W403" s="227"/>
      <c r="X403" s="205"/>
      <c r="Y403" s="226"/>
      <c r="Z403" s="205">
        <v>40.346</v>
      </c>
      <c r="AA403" s="175">
        <f t="shared" si="27"/>
        <v>8.07544</v>
      </c>
      <c r="AB403" s="281"/>
      <c r="AC403" s="313">
        <f t="shared" si="28"/>
        <v>1</v>
      </c>
    </row>
    <row r="404" spans="8:29" ht="15" customHeight="1">
      <c r="H404" s="181" t="s">
        <v>1078</v>
      </c>
      <c r="I404" s="182" t="s">
        <v>1151</v>
      </c>
      <c r="J404" s="219" t="s">
        <v>1061</v>
      </c>
      <c r="K404" s="220">
        <v>2008</v>
      </c>
      <c r="L404" s="221" t="s">
        <v>1443</v>
      </c>
      <c r="M404" s="221" t="s">
        <v>259</v>
      </c>
      <c r="N404" s="221"/>
      <c r="O404" s="222"/>
      <c r="P404" s="223" t="s">
        <v>1202</v>
      </c>
      <c r="Q404" s="306">
        <v>473</v>
      </c>
      <c r="R404" s="306">
        <v>1100</v>
      </c>
      <c r="S404" s="210">
        <f t="shared" si="29"/>
        <v>2425.0842000000002</v>
      </c>
      <c r="T404" s="165">
        <f t="shared" si="26"/>
        <v>0.43</v>
      </c>
      <c r="U404" s="204" t="s">
        <v>1000</v>
      </c>
      <c r="V404" s="204"/>
      <c r="W404" s="214"/>
      <c r="X404" s="206"/>
      <c r="Y404" s="206"/>
      <c r="Z404" s="203"/>
      <c r="AA404" s="175">
        <f t="shared" si="27"/>
        <v>0</v>
      </c>
      <c r="AB404" s="282"/>
      <c r="AC404" s="313">
        <f t="shared" si="28"/>
        <v>1</v>
      </c>
    </row>
    <row r="405" spans="8:29" ht="15" customHeight="1">
      <c r="H405" s="181" t="s">
        <v>1078</v>
      </c>
      <c r="I405" s="182" t="s">
        <v>714</v>
      </c>
      <c r="J405" s="219" t="s">
        <v>1061</v>
      </c>
      <c r="K405" s="220">
        <v>1997</v>
      </c>
      <c r="L405" s="221" t="s">
        <v>1440</v>
      </c>
      <c r="M405" s="221" t="s">
        <v>259</v>
      </c>
      <c r="N405" s="221" t="s">
        <v>1438</v>
      </c>
      <c r="O405" s="222"/>
      <c r="P405" s="223" t="s">
        <v>1202</v>
      </c>
      <c r="Q405" s="306">
        <v>276</v>
      </c>
      <c r="R405" s="306">
        <v>1560</v>
      </c>
      <c r="S405" s="210">
        <f t="shared" si="29"/>
        <v>3439.21032</v>
      </c>
      <c r="T405" s="165">
        <f t="shared" si="26"/>
        <v>0.17692307692307693</v>
      </c>
      <c r="U405" s="206"/>
      <c r="V405" s="206"/>
      <c r="W405" s="214"/>
      <c r="X405" s="206"/>
      <c r="Y405" s="206"/>
      <c r="Z405" s="203"/>
      <c r="AA405" s="175">
        <f t="shared" si="27"/>
        <v>0</v>
      </c>
      <c r="AB405" s="282"/>
      <c r="AC405" s="313">
        <f t="shared" si="28"/>
        <v>1</v>
      </c>
    </row>
    <row r="406" spans="8:29" ht="15" customHeight="1">
      <c r="H406" s="181" t="s">
        <v>1078</v>
      </c>
      <c r="I406" s="182" t="s">
        <v>715</v>
      </c>
      <c r="J406" s="219" t="s">
        <v>1061</v>
      </c>
      <c r="K406" s="220">
        <v>2001</v>
      </c>
      <c r="L406" s="221" t="s">
        <v>1440</v>
      </c>
      <c r="M406" s="221" t="s">
        <v>259</v>
      </c>
      <c r="N406" s="221"/>
      <c r="O406" s="222"/>
      <c r="P406" s="223" t="s">
        <v>1202</v>
      </c>
      <c r="Q406" s="306">
        <v>276</v>
      </c>
      <c r="R406" s="306">
        <v>1730</v>
      </c>
      <c r="S406" s="210">
        <f t="shared" si="29"/>
        <v>3813.99606</v>
      </c>
      <c r="T406" s="165">
        <f t="shared" si="26"/>
        <v>0.15953757225433526</v>
      </c>
      <c r="U406" s="206"/>
      <c r="V406" s="206"/>
      <c r="W406" s="214"/>
      <c r="X406" s="206"/>
      <c r="Y406" s="206"/>
      <c r="Z406" s="203"/>
      <c r="AA406" s="175">
        <f t="shared" si="27"/>
        <v>0</v>
      </c>
      <c r="AB406" s="283"/>
      <c r="AC406" s="313">
        <f t="shared" si="28"/>
        <v>1</v>
      </c>
    </row>
    <row r="407" spans="8:29" ht="15" customHeight="1">
      <c r="H407" s="181" t="s">
        <v>1078</v>
      </c>
      <c r="I407" s="182" t="s">
        <v>716</v>
      </c>
      <c r="J407" s="219" t="s">
        <v>1061</v>
      </c>
      <c r="K407" s="220">
        <v>2001</v>
      </c>
      <c r="L407" s="221" t="s">
        <v>1440</v>
      </c>
      <c r="M407" s="221" t="s">
        <v>259</v>
      </c>
      <c r="N407" s="221"/>
      <c r="O407" s="222"/>
      <c r="P407" s="223" t="s">
        <v>1202</v>
      </c>
      <c r="Q407" s="306">
        <v>276</v>
      </c>
      <c r="R407" s="306">
        <v>1730</v>
      </c>
      <c r="S407" s="210">
        <f t="shared" si="29"/>
        <v>3813.99606</v>
      </c>
      <c r="T407" s="165">
        <f t="shared" si="26"/>
        <v>0.15953757225433526</v>
      </c>
      <c r="U407" s="206"/>
      <c r="V407" s="206"/>
      <c r="W407" s="208"/>
      <c r="X407" s="204"/>
      <c r="Y407" s="204"/>
      <c r="Z407" s="204"/>
      <c r="AA407" s="175">
        <f t="shared" si="27"/>
        <v>0</v>
      </c>
      <c r="AB407" s="281"/>
      <c r="AC407" s="313">
        <f t="shared" si="28"/>
        <v>1</v>
      </c>
    </row>
    <row r="408" spans="8:29" ht="15" customHeight="1">
      <c r="H408" s="181" t="s">
        <v>1078</v>
      </c>
      <c r="I408" s="182" t="s">
        <v>23</v>
      </c>
      <c r="J408" s="219" t="s">
        <v>1061</v>
      </c>
      <c r="K408" s="220">
        <v>2008</v>
      </c>
      <c r="L408" s="221" t="s">
        <v>1443</v>
      </c>
      <c r="M408" s="221" t="s">
        <v>1049</v>
      </c>
      <c r="N408" s="221"/>
      <c r="O408" s="222"/>
      <c r="P408" s="223" t="s">
        <v>1202</v>
      </c>
      <c r="Q408" s="306">
        <v>295</v>
      </c>
      <c r="R408" s="306">
        <v>1150</v>
      </c>
      <c r="S408" s="210">
        <f t="shared" si="29"/>
        <v>2535.3153</v>
      </c>
      <c r="T408" s="165">
        <f t="shared" si="26"/>
        <v>0.2565217391304348</v>
      </c>
      <c r="U408" s="204" t="s">
        <v>1000</v>
      </c>
      <c r="V408" s="204"/>
      <c r="W408" s="214"/>
      <c r="X408" s="206"/>
      <c r="Y408" s="206"/>
      <c r="Z408" s="203"/>
      <c r="AA408" s="175">
        <f t="shared" si="27"/>
        <v>0</v>
      </c>
      <c r="AB408" s="282"/>
      <c r="AC408" s="313">
        <f t="shared" si="28"/>
        <v>1</v>
      </c>
    </row>
    <row r="409" spans="8:29" ht="15" customHeight="1">
      <c r="H409" s="181" t="s">
        <v>1084</v>
      </c>
      <c r="I409" s="182" t="s">
        <v>717</v>
      </c>
      <c r="J409" s="219" t="s">
        <v>1133</v>
      </c>
      <c r="K409" s="220">
        <v>1999</v>
      </c>
      <c r="L409" s="221" t="s">
        <v>1440</v>
      </c>
      <c r="M409" s="221" t="s">
        <v>259</v>
      </c>
      <c r="N409" s="221"/>
      <c r="O409" s="222"/>
      <c r="P409" s="223" t="s">
        <v>1202</v>
      </c>
      <c r="Q409" s="306">
        <v>540</v>
      </c>
      <c r="R409" s="306">
        <v>1438</v>
      </c>
      <c r="S409" s="210">
        <f t="shared" si="29"/>
        <v>3170.246436</v>
      </c>
      <c r="T409" s="165">
        <f t="shared" si="26"/>
        <v>0.37552155771905427</v>
      </c>
      <c r="U409" s="206"/>
      <c r="V409" s="206" t="s">
        <v>1173</v>
      </c>
      <c r="W409" s="214"/>
      <c r="X409" s="206"/>
      <c r="Y409" s="206"/>
      <c r="Z409" s="203"/>
      <c r="AA409" s="175">
        <f t="shared" si="27"/>
        <v>0</v>
      </c>
      <c r="AB409" s="283"/>
      <c r="AC409" s="313">
        <f t="shared" si="28"/>
        <v>1</v>
      </c>
    </row>
    <row r="410" spans="8:29" ht="15" customHeight="1">
      <c r="H410" s="181" t="s">
        <v>1085</v>
      </c>
      <c r="I410" s="182" t="s">
        <v>718</v>
      </c>
      <c r="J410" s="219" t="s">
        <v>1133</v>
      </c>
      <c r="K410" s="220">
        <v>1990</v>
      </c>
      <c r="L410" s="221" t="s">
        <v>1440</v>
      </c>
      <c r="M410" s="221" t="s">
        <v>259</v>
      </c>
      <c r="N410" s="221" t="s">
        <v>1438</v>
      </c>
      <c r="O410" s="222"/>
      <c r="P410" s="223" t="s">
        <v>1202</v>
      </c>
      <c r="Q410" s="306">
        <v>376</v>
      </c>
      <c r="R410" s="306">
        <v>1655</v>
      </c>
      <c r="S410" s="210">
        <f t="shared" si="29"/>
        <v>3648.64941</v>
      </c>
      <c r="T410" s="165">
        <f t="shared" si="26"/>
        <v>0.227190332326284</v>
      </c>
      <c r="U410" s="206"/>
      <c r="V410" s="206" t="s">
        <v>1173</v>
      </c>
      <c r="W410" s="214"/>
      <c r="X410" s="206"/>
      <c r="Y410" s="206"/>
      <c r="Z410" s="201"/>
      <c r="AA410" s="175">
        <f t="shared" si="27"/>
        <v>0</v>
      </c>
      <c r="AB410" s="281"/>
      <c r="AC410" s="313">
        <f t="shared" si="28"/>
        <v>1</v>
      </c>
    </row>
    <row r="411" spans="8:29" ht="15" customHeight="1">
      <c r="H411" s="181" t="s">
        <v>1085</v>
      </c>
      <c r="I411" s="182" t="s">
        <v>719</v>
      </c>
      <c r="J411" s="219" t="s">
        <v>1133</v>
      </c>
      <c r="K411" s="220">
        <v>1962</v>
      </c>
      <c r="L411" s="221" t="s">
        <v>1440</v>
      </c>
      <c r="M411" s="221" t="s">
        <v>259</v>
      </c>
      <c r="N411" s="221"/>
      <c r="O411" s="222"/>
      <c r="P411" s="223" t="s">
        <v>1202</v>
      </c>
      <c r="Q411" s="225">
        <v>106</v>
      </c>
      <c r="R411" s="225">
        <v>639</v>
      </c>
      <c r="S411" s="210">
        <f t="shared" si="29"/>
        <v>1408.7534580000001</v>
      </c>
      <c r="T411" s="165">
        <f t="shared" si="26"/>
        <v>0.16588419405320814</v>
      </c>
      <c r="U411" s="209"/>
      <c r="V411" s="209" t="s">
        <v>1173</v>
      </c>
      <c r="W411" s="208"/>
      <c r="X411" s="209"/>
      <c r="Y411" s="209"/>
      <c r="Z411" s="209">
        <v>45.343</v>
      </c>
      <c r="AA411" s="175">
        <f t="shared" si="27"/>
        <v>6.276519999999999</v>
      </c>
      <c r="AB411" s="285"/>
      <c r="AC411" s="313">
        <f t="shared" si="28"/>
        <v>1</v>
      </c>
    </row>
    <row r="412" spans="1:29" ht="15" customHeight="1">
      <c r="A412" s="17"/>
      <c r="B412" s="17"/>
      <c r="C412" s="17"/>
      <c r="D412" s="17"/>
      <c r="E412" s="17"/>
      <c r="F412" s="17"/>
      <c r="H412" s="181" t="s">
        <v>1085</v>
      </c>
      <c r="I412" s="182" t="s">
        <v>720</v>
      </c>
      <c r="J412" s="219" t="s">
        <v>1133</v>
      </c>
      <c r="K412" s="220">
        <v>2000</v>
      </c>
      <c r="L412" s="221" t="s">
        <v>1440</v>
      </c>
      <c r="M412" s="221" t="s">
        <v>1049</v>
      </c>
      <c r="N412" s="221"/>
      <c r="O412" s="222"/>
      <c r="P412" s="223" t="s">
        <v>1202</v>
      </c>
      <c r="Q412" s="306">
        <v>120</v>
      </c>
      <c r="R412" s="306">
        <v>714</v>
      </c>
      <c r="S412" s="210">
        <f t="shared" si="29"/>
        <v>1574.100108</v>
      </c>
      <c r="T412" s="165">
        <f t="shared" si="26"/>
        <v>0.16806722689075632</v>
      </c>
      <c r="U412" s="206"/>
      <c r="V412" s="206" t="s">
        <v>1173</v>
      </c>
      <c r="W412" s="214"/>
      <c r="X412" s="206"/>
      <c r="Y412" s="206"/>
      <c r="Z412" s="203"/>
      <c r="AA412" s="175">
        <f t="shared" si="27"/>
        <v>0</v>
      </c>
      <c r="AB412" s="282"/>
      <c r="AC412" s="313">
        <f t="shared" si="28"/>
        <v>1</v>
      </c>
    </row>
    <row r="413" spans="8:29" ht="15" customHeight="1">
      <c r="H413" s="181" t="s">
        <v>1085</v>
      </c>
      <c r="I413" s="182" t="s">
        <v>721</v>
      </c>
      <c r="J413" s="219" t="s">
        <v>1133</v>
      </c>
      <c r="K413" s="220">
        <v>1996</v>
      </c>
      <c r="L413" s="221" t="s">
        <v>1442</v>
      </c>
      <c r="M413" s="221" t="s">
        <v>1049</v>
      </c>
      <c r="N413" s="221"/>
      <c r="O413" s="222"/>
      <c r="P413" s="223" t="s">
        <v>1202</v>
      </c>
      <c r="Q413" s="306">
        <v>189</v>
      </c>
      <c r="R413" s="306">
        <v>860</v>
      </c>
      <c r="S413" s="210">
        <f t="shared" si="29"/>
        <v>1895.97492</v>
      </c>
      <c r="T413" s="165">
        <f t="shared" si="26"/>
        <v>0.21976744186046512</v>
      </c>
      <c r="U413" s="206"/>
      <c r="V413" s="206" t="s">
        <v>1173</v>
      </c>
      <c r="W413" s="214"/>
      <c r="X413" s="206"/>
      <c r="Y413" s="206"/>
      <c r="Z413" s="201"/>
      <c r="AA413" s="175">
        <f t="shared" si="27"/>
        <v>0</v>
      </c>
      <c r="AB413" s="282"/>
      <c r="AC413" s="313">
        <f t="shared" si="28"/>
        <v>1</v>
      </c>
    </row>
    <row r="414" spans="8:29" ht="15" customHeight="1">
      <c r="H414" s="181" t="s">
        <v>1085</v>
      </c>
      <c r="I414" s="182" t="s">
        <v>722</v>
      </c>
      <c r="J414" s="219" t="s">
        <v>1133</v>
      </c>
      <c r="K414" s="220">
        <v>2004</v>
      </c>
      <c r="L414" s="221" t="s">
        <v>1443</v>
      </c>
      <c r="M414" s="221" t="s">
        <v>1049</v>
      </c>
      <c r="N414" s="221"/>
      <c r="O414" s="222"/>
      <c r="P414" s="223" t="s">
        <v>1202</v>
      </c>
      <c r="Q414" s="224">
        <v>225</v>
      </c>
      <c r="R414" s="224">
        <v>860</v>
      </c>
      <c r="S414" s="210">
        <f t="shared" si="29"/>
        <v>1895.97492</v>
      </c>
      <c r="T414" s="165">
        <f t="shared" si="26"/>
        <v>0.2616279069767442</v>
      </c>
      <c r="U414" s="209"/>
      <c r="V414" s="209" t="s">
        <v>1173</v>
      </c>
      <c r="W414" s="208"/>
      <c r="X414" s="209"/>
      <c r="Y414" s="209"/>
      <c r="Z414" s="209">
        <v>40.34</v>
      </c>
      <c r="AA414" s="175">
        <f t="shared" si="27"/>
        <v>8.077599999999999</v>
      </c>
      <c r="AB414" s="283"/>
      <c r="AC414" s="313">
        <f t="shared" si="28"/>
        <v>1</v>
      </c>
    </row>
    <row r="415" spans="8:29" ht="15" customHeight="1">
      <c r="H415" s="181" t="s">
        <v>1085</v>
      </c>
      <c r="I415" s="182" t="s">
        <v>723</v>
      </c>
      <c r="J415" s="219" t="s">
        <v>1133</v>
      </c>
      <c r="K415" s="220">
        <v>2004</v>
      </c>
      <c r="L415" s="221" t="s">
        <v>1443</v>
      </c>
      <c r="M415" s="221" t="s">
        <v>1049</v>
      </c>
      <c r="N415" s="221"/>
      <c r="O415" s="222"/>
      <c r="P415" s="223" t="s">
        <v>1202</v>
      </c>
      <c r="Q415" s="225">
        <v>306</v>
      </c>
      <c r="R415" s="225">
        <v>720</v>
      </c>
      <c r="S415" s="164">
        <f t="shared" si="29"/>
        <v>1587.3278400000002</v>
      </c>
      <c r="T415" s="165">
        <f t="shared" si="26"/>
        <v>0.425</v>
      </c>
      <c r="U415" s="226"/>
      <c r="V415" s="226" t="s">
        <v>1173</v>
      </c>
      <c r="W415" s="227"/>
      <c r="X415" s="226"/>
      <c r="Y415" s="226"/>
      <c r="Z415" s="226">
        <v>37.7</v>
      </c>
      <c r="AA415" s="175">
        <f t="shared" si="27"/>
        <v>9.027999999999999</v>
      </c>
      <c r="AB415" s="281"/>
      <c r="AC415" s="313">
        <f t="shared" si="28"/>
        <v>1</v>
      </c>
    </row>
    <row r="416" spans="8:29" ht="15" customHeight="1">
      <c r="H416" s="181" t="s">
        <v>1085</v>
      </c>
      <c r="I416" s="182" t="s">
        <v>724</v>
      </c>
      <c r="J416" s="219" t="s">
        <v>1133</v>
      </c>
      <c r="K416" s="220">
        <v>2003</v>
      </c>
      <c r="L416" s="221" t="s">
        <v>1443</v>
      </c>
      <c r="M416" s="221" t="s">
        <v>1049</v>
      </c>
      <c r="N416" s="221"/>
      <c r="O416" s="222"/>
      <c r="P416" s="223" t="s">
        <v>1202</v>
      </c>
      <c r="Q416" s="306">
        <v>118</v>
      </c>
      <c r="R416" s="306">
        <v>755</v>
      </c>
      <c r="S416" s="210">
        <f t="shared" si="29"/>
        <v>1664.48961</v>
      </c>
      <c r="T416" s="165">
        <f t="shared" si="26"/>
        <v>0.1562913907284768</v>
      </c>
      <c r="U416" s="206"/>
      <c r="V416" s="206" t="s">
        <v>1173</v>
      </c>
      <c r="W416" s="214"/>
      <c r="X416" s="206"/>
      <c r="Y416" s="206"/>
      <c r="Z416" s="203"/>
      <c r="AA416" s="175">
        <f t="shared" si="27"/>
        <v>0</v>
      </c>
      <c r="AB416" s="281"/>
      <c r="AC416" s="313">
        <f t="shared" si="28"/>
        <v>1</v>
      </c>
    </row>
    <row r="417" spans="8:29" ht="15" customHeight="1">
      <c r="H417" s="181" t="s">
        <v>1085</v>
      </c>
      <c r="I417" s="182" t="s">
        <v>725</v>
      </c>
      <c r="J417" s="219" t="s">
        <v>1133</v>
      </c>
      <c r="K417" s="220">
        <v>1996</v>
      </c>
      <c r="L417" s="221" t="s">
        <v>1443</v>
      </c>
      <c r="M417" s="221" t="s">
        <v>1049</v>
      </c>
      <c r="N417" s="221"/>
      <c r="O417" s="222"/>
      <c r="P417" s="223" t="s">
        <v>1202</v>
      </c>
      <c r="Q417" s="306">
        <v>131</v>
      </c>
      <c r="R417" s="306">
        <v>645</v>
      </c>
      <c r="S417" s="210">
        <f t="shared" si="29"/>
        <v>1421.98119</v>
      </c>
      <c r="T417" s="165">
        <f t="shared" si="26"/>
        <v>0.20310077519379846</v>
      </c>
      <c r="U417" s="206"/>
      <c r="V417" s="206" t="s">
        <v>1173</v>
      </c>
      <c r="W417" s="214"/>
      <c r="X417" s="206"/>
      <c r="Y417" s="206"/>
      <c r="Z417" s="203"/>
      <c r="AA417" s="175">
        <f t="shared" si="27"/>
        <v>0</v>
      </c>
      <c r="AB417" s="282"/>
      <c r="AC417" s="313">
        <f t="shared" si="28"/>
        <v>1</v>
      </c>
    </row>
    <row r="418" spans="8:29" ht="15" customHeight="1">
      <c r="H418" s="181" t="s">
        <v>1085</v>
      </c>
      <c r="I418" s="182" t="s">
        <v>726</v>
      </c>
      <c r="J418" s="219" t="s">
        <v>1133</v>
      </c>
      <c r="K418" s="220">
        <v>1998</v>
      </c>
      <c r="L418" s="221" t="s">
        <v>1440</v>
      </c>
      <c r="M418" s="221" t="s">
        <v>1049</v>
      </c>
      <c r="N418" s="221"/>
      <c r="O418" s="222"/>
      <c r="P418" s="223" t="s">
        <v>1202</v>
      </c>
      <c r="Q418" s="306">
        <v>190</v>
      </c>
      <c r="R418" s="306">
        <v>670</v>
      </c>
      <c r="S418" s="210">
        <f t="shared" si="29"/>
        <v>1477.09674</v>
      </c>
      <c r="T418" s="165">
        <f t="shared" si="26"/>
        <v>0.2835820895522388</v>
      </c>
      <c r="U418" s="206"/>
      <c r="V418" s="206" t="s">
        <v>1173</v>
      </c>
      <c r="W418" s="214"/>
      <c r="X418" s="206"/>
      <c r="Y418" s="206"/>
      <c r="Z418" s="201"/>
      <c r="AA418" s="175">
        <f t="shared" si="27"/>
        <v>0</v>
      </c>
      <c r="AB418" s="282"/>
      <c r="AC418" s="313">
        <f t="shared" si="28"/>
        <v>1</v>
      </c>
    </row>
    <row r="419" spans="8:29" ht="15" customHeight="1">
      <c r="H419" s="181" t="s">
        <v>1085</v>
      </c>
      <c r="I419" s="182" t="s">
        <v>727</v>
      </c>
      <c r="J419" s="219" t="s">
        <v>1133</v>
      </c>
      <c r="K419" s="220">
        <v>2001</v>
      </c>
      <c r="L419" s="221" t="s">
        <v>1440</v>
      </c>
      <c r="M419" s="221" t="s">
        <v>1049</v>
      </c>
      <c r="N419" s="221"/>
      <c r="O419" s="222"/>
      <c r="P419" s="223" t="s">
        <v>1202</v>
      </c>
      <c r="Q419" s="225">
        <v>116</v>
      </c>
      <c r="R419" s="225">
        <v>756</v>
      </c>
      <c r="S419" s="210">
        <f t="shared" si="29"/>
        <v>1666.694232</v>
      </c>
      <c r="T419" s="165">
        <f t="shared" si="26"/>
        <v>0.15343915343915343</v>
      </c>
      <c r="U419" s="209"/>
      <c r="V419" s="209" t="s">
        <v>1173</v>
      </c>
      <c r="W419" s="208"/>
      <c r="X419" s="209"/>
      <c r="Y419" s="209"/>
      <c r="Z419" s="209">
        <v>41.013</v>
      </c>
      <c r="AA419" s="175">
        <f t="shared" si="27"/>
        <v>7.835320000000001</v>
      </c>
      <c r="AB419" s="281"/>
      <c r="AC419" s="313">
        <f t="shared" si="28"/>
        <v>1</v>
      </c>
    </row>
    <row r="420" spans="8:29" ht="15" customHeight="1">
      <c r="H420" s="181" t="s">
        <v>1085</v>
      </c>
      <c r="I420" s="182" t="s">
        <v>728</v>
      </c>
      <c r="J420" s="219" t="s">
        <v>1133</v>
      </c>
      <c r="K420" s="220">
        <v>2000</v>
      </c>
      <c r="L420" s="221" t="s">
        <v>1440</v>
      </c>
      <c r="M420" s="221" t="s">
        <v>1049</v>
      </c>
      <c r="N420" s="221" t="s">
        <v>1438</v>
      </c>
      <c r="O420" s="222"/>
      <c r="P420" s="223" t="s">
        <v>1202</v>
      </c>
      <c r="Q420" s="224">
        <v>351</v>
      </c>
      <c r="R420" s="224">
        <v>1300</v>
      </c>
      <c r="S420" s="210">
        <f t="shared" si="29"/>
        <v>2866.0086</v>
      </c>
      <c r="T420" s="165">
        <f t="shared" si="26"/>
        <v>0.27</v>
      </c>
      <c r="U420" s="209"/>
      <c r="V420" s="209" t="s">
        <v>1173</v>
      </c>
      <c r="W420" s="208"/>
      <c r="X420" s="209"/>
      <c r="Y420" s="209"/>
      <c r="Z420" s="209">
        <v>40.189</v>
      </c>
      <c r="AA420" s="175">
        <f t="shared" si="27"/>
        <v>8.13196</v>
      </c>
      <c r="AB420" s="285"/>
      <c r="AC420" s="313">
        <f t="shared" si="28"/>
        <v>1</v>
      </c>
    </row>
    <row r="421" spans="8:29" ht="15" customHeight="1">
      <c r="H421" s="181" t="s">
        <v>1085</v>
      </c>
      <c r="I421" s="182" t="s">
        <v>729</v>
      </c>
      <c r="J421" s="219" t="s">
        <v>1133</v>
      </c>
      <c r="K421" s="220">
        <v>1987</v>
      </c>
      <c r="L421" s="221" t="s">
        <v>1440</v>
      </c>
      <c r="M421" s="221" t="s">
        <v>1049</v>
      </c>
      <c r="N421" s="221" t="s">
        <v>1438</v>
      </c>
      <c r="O421" s="222"/>
      <c r="P421" s="223" t="s">
        <v>1202</v>
      </c>
      <c r="Q421" s="306">
        <v>214</v>
      </c>
      <c r="R421" s="306">
        <v>1146</v>
      </c>
      <c r="S421" s="210">
        <f aca="true" t="shared" si="30" ref="S421:S452">IF(R421&gt;0,R421*2.204622,"")</f>
        <v>2526.4968120000003</v>
      </c>
      <c r="T421" s="165">
        <f t="shared" si="26"/>
        <v>0.18673647469458987</v>
      </c>
      <c r="U421" s="206"/>
      <c r="V421" s="206" t="s">
        <v>1173</v>
      </c>
      <c r="W421" s="214"/>
      <c r="X421" s="206"/>
      <c r="Y421" s="206"/>
      <c r="Z421" s="203"/>
      <c r="AA421" s="175">
        <f t="shared" si="27"/>
        <v>0</v>
      </c>
      <c r="AB421" s="281"/>
      <c r="AC421" s="313">
        <f t="shared" si="28"/>
        <v>1</v>
      </c>
    </row>
    <row r="422" spans="8:29" ht="15" customHeight="1">
      <c r="H422" s="181" t="s">
        <v>1085</v>
      </c>
      <c r="I422" s="182" t="s">
        <v>730</v>
      </c>
      <c r="J422" s="219" t="s">
        <v>1133</v>
      </c>
      <c r="K422" s="220">
        <v>2002</v>
      </c>
      <c r="L422" s="221" t="s">
        <v>1442</v>
      </c>
      <c r="M422" s="221" t="s">
        <v>1049</v>
      </c>
      <c r="N422" s="221" t="s">
        <v>1438</v>
      </c>
      <c r="O422" s="222"/>
      <c r="P422" s="223" t="s">
        <v>1202</v>
      </c>
      <c r="Q422" s="306">
        <v>350</v>
      </c>
      <c r="R422" s="306">
        <v>1380</v>
      </c>
      <c r="S422" s="210">
        <f t="shared" si="30"/>
        <v>3042.37836</v>
      </c>
      <c r="T422" s="165">
        <f t="shared" si="26"/>
        <v>0.2536231884057971</v>
      </c>
      <c r="U422" s="206"/>
      <c r="V422" s="206" t="s">
        <v>1173</v>
      </c>
      <c r="W422" s="214"/>
      <c r="X422" s="206"/>
      <c r="Y422" s="206"/>
      <c r="Z422" s="203"/>
      <c r="AA422" s="175">
        <f t="shared" si="27"/>
        <v>0</v>
      </c>
      <c r="AB422" s="282"/>
      <c r="AC422" s="313">
        <f t="shared" si="28"/>
        <v>1</v>
      </c>
    </row>
    <row r="423" spans="8:29" ht="15" customHeight="1">
      <c r="H423" s="181" t="s">
        <v>1085</v>
      </c>
      <c r="I423" s="182" t="s">
        <v>731</v>
      </c>
      <c r="J423" s="219" t="s">
        <v>1133</v>
      </c>
      <c r="K423" s="220">
        <v>1998</v>
      </c>
      <c r="L423" s="221" t="s">
        <v>1440</v>
      </c>
      <c r="M423" s="221" t="s">
        <v>1049</v>
      </c>
      <c r="N423" s="221" t="s">
        <v>1438</v>
      </c>
      <c r="O423" s="222"/>
      <c r="P423" s="223" t="s">
        <v>1202</v>
      </c>
      <c r="Q423" s="224">
        <v>347</v>
      </c>
      <c r="R423" s="224">
        <v>1325</v>
      </c>
      <c r="S423" s="210">
        <f t="shared" si="30"/>
        <v>2921.12415</v>
      </c>
      <c r="T423" s="165">
        <f t="shared" si="26"/>
        <v>0.2618867924528302</v>
      </c>
      <c r="U423" s="209"/>
      <c r="V423" s="209" t="s">
        <v>1173</v>
      </c>
      <c r="W423" s="208"/>
      <c r="X423" s="209"/>
      <c r="Y423" s="209"/>
      <c r="Z423" s="209">
        <v>40.672</v>
      </c>
      <c r="AA423" s="175">
        <f t="shared" si="27"/>
        <v>7.958080000000001</v>
      </c>
      <c r="AB423" s="283"/>
      <c r="AC423" s="313">
        <f t="shared" si="28"/>
        <v>1</v>
      </c>
    </row>
    <row r="424" spans="8:29" ht="15" customHeight="1">
      <c r="H424" s="181" t="s">
        <v>1085</v>
      </c>
      <c r="I424" s="182" t="s">
        <v>732</v>
      </c>
      <c r="J424" s="219" t="s">
        <v>1133</v>
      </c>
      <c r="K424" s="220">
        <v>1998</v>
      </c>
      <c r="L424" s="221" t="s">
        <v>1440</v>
      </c>
      <c r="M424" s="221" t="s">
        <v>1049</v>
      </c>
      <c r="N424" s="221" t="s">
        <v>1438</v>
      </c>
      <c r="O424" s="222"/>
      <c r="P424" s="223" t="s">
        <v>1202</v>
      </c>
      <c r="Q424" s="224">
        <v>355</v>
      </c>
      <c r="R424" s="224">
        <v>1380</v>
      </c>
      <c r="S424" s="164">
        <f t="shared" si="30"/>
        <v>3042.37836</v>
      </c>
      <c r="T424" s="165">
        <f t="shared" si="26"/>
        <v>0.2572463768115942</v>
      </c>
      <c r="U424" s="226"/>
      <c r="V424" s="226" t="s">
        <v>1173</v>
      </c>
      <c r="W424" s="227"/>
      <c r="X424" s="226"/>
      <c r="Y424" s="226"/>
      <c r="Z424" s="226"/>
      <c r="AA424" s="175">
        <f t="shared" si="27"/>
        <v>0</v>
      </c>
      <c r="AB424" s="281"/>
      <c r="AC424" s="313">
        <f t="shared" si="28"/>
        <v>1</v>
      </c>
    </row>
    <row r="425" spans="8:29" ht="15" customHeight="1">
      <c r="H425" s="181" t="s">
        <v>1085</v>
      </c>
      <c r="I425" s="182" t="s">
        <v>734</v>
      </c>
      <c r="J425" s="219" t="s">
        <v>1133</v>
      </c>
      <c r="K425" s="220">
        <v>1971</v>
      </c>
      <c r="L425" s="221" t="s">
        <v>1440</v>
      </c>
      <c r="M425" s="221" t="s">
        <v>1049</v>
      </c>
      <c r="N425" s="221"/>
      <c r="O425" s="222"/>
      <c r="P425" s="223" t="s">
        <v>1202</v>
      </c>
      <c r="Q425" s="225">
        <v>118</v>
      </c>
      <c r="R425" s="225">
        <v>730</v>
      </c>
      <c r="S425" s="210">
        <f t="shared" si="30"/>
        <v>1609.37406</v>
      </c>
      <c r="T425" s="165">
        <f t="shared" si="26"/>
        <v>0.16164383561643836</v>
      </c>
      <c r="U425" s="209"/>
      <c r="V425" s="209" t="s">
        <v>1173</v>
      </c>
      <c r="W425" s="208"/>
      <c r="X425" s="209"/>
      <c r="Y425" s="209"/>
      <c r="Z425" s="209"/>
      <c r="AA425" s="175">
        <f t="shared" si="27"/>
        <v>0</v>
      </c>
      <c r="AB425" s="285"/>
      <c r="AC425" s="313">
        <f t="shared" si="28"/>
        <v>1</v>
      </c>
    </row>
    <row r="426" spans="8:29" ht="15" customHeight="1">
      <c r="H426" s="181" t="s">
        <v>1085</v>
      </c>
      <c r="I426" s="182" t="s">
        <v>735</v>
      </c>
      <c r="J426" s="219" t="s">
        <v>1133</v>
      </c>
      <c r="K426" s="220">
        <v>2009</v>
      </c>
      <c r="L426" s="221" t="s">
        <v>1443</v>
      </c>
      <c r="M426" s="221" t="s">
        <v>1049</v>
      </c>
      <c r="N426" s="221"/>
      <c r="O426" s="222"/>
      <c r="P426" s="223" t="s">
        <v>1202</v>
      </c>
      <c r="Q426" s="306">
        <v>282</v>
      </c>
      <c r="R426" s="306">
        <v>1330</v>
      </c>
      <c r="S426" s="210">
        <f t="shared" si="30"/>
        <v>2932.14726</v>
      </c>
      <c r="T426" s="165">
        <f t="shared" si="26"/>
        <v>0.21203007518796993</v>
      </c>
      <c r="U426" s="206"/>
      <c r="V426" s="206" t="s">
        <v>1173</v>
      </c>
      <c r="W426" s="214"/>
      <c r="X426" s="206"/>
      <c r="Y426" s="206"/>
      <c r="Z426" s="203"/>
      <c r="AA426" s="175">
        <f t="shared" si="27"/>
        <v>0</v>
      </c>
      <c r="AB426" s="281"/>
      <c r="AC426" s="313">
        <f t="shared" si="28"/>
        <v>1</v>
      </c>
    </row>
    <row r="427" spans="8:29" ht="15" customHeight="1">
      <c r="H427" s="181" t="s">
        <v>1085</v>
      </c>
      <c r="I427" s="182" t="s">
        <v>736</v>
      </c>
      <c r="J427" s="219" t="s">
        <v>1133</v>
      </c>
      <c r="K427" s="220">
        <v>1999</v>
      </c>
      <c r="L427" s="221" t="s">
        <v>1440</v>
      </c>
      <c r="M427" s="221" t="s">
        <v>1049</v>
      </c>
      <c r="N427" s="221"/>
      <c r="O427" s="222"/>
      <c r="P427" s="223" t="s">
        <v>1202</v>
      </c>
      <c r="Q427" s="306">
        <v>200</v>
      </c>
      <c r="R427" s="306">
        <v>700</v>
      </c>
      <c r="S427" s="210">
        <f t="shared" si="30"/>
        <v>1543.2354</v>
      </c>
      <c r="T427" s="165">
        <f t="shared" si="26"/>
        <v>0.2857142857142857</v>
      </c>
      <c r="U427" s="206"/>
      <c r="V427" s="206" t="s">
        <v>1173</v>
      </c>
      <c r="W427" s="214"/>
      <c r="X427" s="206"/>
      <c r="Y427" s="206"/>
      <c r="Z427" s="201"/>
      <c r="AA427" s="175">
        <f t="shared" si="27"/>
        <v>0</v>
      </c>
      <c r="AB427" s="283"/>
      <c r="AC427" s="313">
        <f t="shared" si="28"/>
        <v>1</v>
      </c>
    </row>
    <row r="428" spans="8:29" ht="15" customHeight="1">
      <c r="H428" s="181" t="s">
        <v>1086</v>
      </c>
      <c r="I428" s="182" t="s">
        <v>1425</v>
      </c>
      <c r="J428" s="219" t="s">
        <v>1133</v>
      </c>
      <c r="K428" s="220">
        <v>1970</v>
      </c>
      <c r="L428" s="221" t="s">
        <v>1440</v>
      </c>
      <c r="M428" s="221" t="s">
        <v>260</v>
      </c>
      <c r="N428" s="221"/>
      <c r="O428" s="222"/>
      <c r="P428" s="223" t="s">
        <v>1202</v>
      </c>
      <c r="Q428" s="225">
        <v>72</v>
      </c>
      <c r="R428" s="225">
        <v>559</v>
      </c>
      <c r="S428" s="210">
        <f t="shared" si="30"/>
        <v>1232.383698</v>
      </c>
      <c r="T428" s="165">
        <f t="shared" si="26"/>
        <v>0.12880143112701253</v>
      </c>
      <c r="U428" s="209"/>
      <c r="V428" s="209" t="s">
        <v>1173</v>
      </c>
      <c r="W428" s="208"/>
      <c r="X428" s="209"/>
      <c r="Y428" s="209"/>
      <c r="Z428" s="209"/>
      <c r="AA428" s="175">
        <f t="shared" si="27"/>
        <v>0</v>
      </c>
      <c r="AB428" s="281"/>
      <c r="AC428" s="313">
        <f t="shared" si="28"/>
        <v>1</v>
      </c>
    </row>
    <row r="429" spans="8:29" ht="15" customHeight="1">
      <c r="H429" s="181" t="s">
        <v>1087</v>
      </c>
      <c r="I429" s="182" t="s">
        <v>737</v>
      </c>
      <c r="J429" s="219" t="s">
        <v>1063</v>
      </c>
      <c r="K429" s="220">
        <v>2008</v>
      </c>
      <c r="L429" s="221" t="s">
        <v>1443</v>
      </c>
      <c r="M429" s="221" t="s">
        <v>259</v>
      </c>
      <c r="N429" s="221"/>
      <c r="O429" s="222"/>
      <c r="P429" s="223" t="s">
        <v>1202</v>
      </c>
      <c r="Q429" s="225">
        <v>448</v>
      </c>
      <c r="R429" s="225">
        <v>1780</v>
      </c>
      <c r="S429" s="164">
        <f t="shared" si="30"/>
        <v>3924.2271600000004</v>
      </c>
      <c r="T429" s="165">
        <f t="shared" si="26"/>
        <v>0.251685393258427</v>
      </c>
      <c r="U429" s="226"/>
      <c r="V429" s="226" t="s">
        <v>1173</v>
      </c>
      <c r="W429" s="227"/>
      <c r="X429" s="226"/>
      <c r="Y429" s="226"/>
      <c r="Z429" s="226">
        <v>41.534</v>
      </c>
      <c r="AA429" s="175">
        <f t="shared" si="27"/>
        <v>7.64776</v>
      </c>
      <c r="AB429" s="285"/>
      <c r="AC429" s="313">
        <f t="shared" si="28"/>
        <v>1</v>
      </c>
    </row>
    <row r="430" spans="8:29" ht="15" customHeight="1">
      <c r="H430" s="181" t="s">
        <v>1088</v>
      </c>
      <c r="I430" s="182" t="s">
        <v>738</v>
      </c>
      <c r="J430" s="219" t="s">
        <v>1061</v>
      </c>
      <c r="K430" s="220">
        <v>1967</v>
      </c>
      <c r="L430" s="221" t="s">
        <v>1440</v>
      </c>
      <c r="M430" s="221" t="s">
        <v>259</v>
      </c>
      <c r="N430" s="221"/>
      <c r="O430" s="222"/>
      <c r="P430" s="223" t="s">
        <v>1202</v>
      </c>
      <c r="Q430" s="224">
        <v>105</v>
      </c>
      <c r="R430" s="224">
        <v>940</v>
      </c>
      <c r="S430" s="210">
        <f t="shared" si="30"/>
        <v>2072.34468</v>
      </c>
      <c r="T430" s="165">
        <f t="shared" si="26"/>
        <v>0.11170212765957446</v>
      </c>
      <c r="U430" s="209"/>
      <c r="V430" s="209"/>
      <c r="W430" s="208"/>
      <c r="X430" s="209"/>
      <c r="Y430" s="209"/>
      <c r="Z430" s="209"/>
      <c r="AA430" s="175">
        <f t="shared" si="27"/>
        <v>0</v>
      </c>
      <c r="AB430" s="282"/>
      <c r="AC430" s="313">
        <f t="shared" si="28"/>
        <v>1</v>
      </c>
    </row>
    <row r="431" spans="8:29" ht="15" customHeight="1">
      <c r="H431" s="181" t="s">
        <v>1088</v>
      </c>
      <c r="I431" s="182" t="s">
        <v>739</v>
      </c>
      <c r="J431" s="219" t="s">
        <v>1061</v>
      </c>
      <c r="K431" s="220">
        <v>1968</v>
      </c>
      <c r="L431" s="221" t="s">
        <v>1440</v>
      </c>
      <c r="M431" s="221" t="s">
        <v>259</v>
      </c>
      <c r="N431" s="221"/>
      <c r="O431" s="222"/>
      <c r="P431" s="223" t="s">
        <v>1202</v>
      </c>
      <c r="Q431" s="306">
        <v>126</v>
      </c>
      <c r="R431" s="306">
        <v>960</v>
      </c>
      <c r="S431" s="210">
        <f t="shared" si="30"/>
        <v>2116.43712</v>
      </c>
      <c r="T431" s="165">
        <f t="shared" si="26"/>
        <v>0.13125</v>
      </c>
      <c r="U431" s="206"/>
      <c r="V431" s="206"/>
      <c r="W431" s="214"/>
      <c r="X431" s="206"/>
      <c r="Y431" s="206"/>
      <c r="Z431" s="201"/>
      <c r="AA431" s="175">
        <f t="shared" si="27"/>
        <v>0</v>
      </c>
      <c r="AB431" s="282"/>
      <c r="AC431" s="313">
        <f t="shared" si="28"/>
        <v>1</v>
      </c>
    </row>
    <row r="432" spans="8:29" ht="15" customHeight="1">
      <c r="H432" s="181" t="s">
        <v>1088</v>
      </c>
      <c r="I432" s="182" t="s">
        <v>740</v>
      </c>
      <c r="J432" s="219" t="s">
        <v>1061</v>
      </c>
      <c r="K432" s="220">
        <v>1993</v>
      </c>
      <c r="L432" s="221" t="s">
        <v>1440</v>
      </c>
      <c r="M432" s="221" t="s">
        <v>260</v>
      </c>
      <c r="N432" s="221"/>
      <c r="O432" s="222"/>
      <c r="P432" s="223" t="s">
        <v>1202</v>
      </c>
      <c r="Q432" s="225">
        <v>167</v>
      </c>
      <c r="R432" s="225">
        <v>1240</v>
      </c>
      <c r="S432" s="210">
        <f t="shared" si="30"/>
        <v>2733.73128</v>
      </c>
      <c r="T432" s="165">
        <f t="shared" si="26"/>
        <v>0.1346774193548387</v>
      </c>
      <c r="U432" s="209"/>
      <c r="V432" s="209"/>
      <c r="W432" s="208"/>
      <c r="X432" s="209"/>
      <c r="Y432" s="209"/>
      <c r="Z432" s="209"/>
      <c r="AA432" s="175">
        <f t="shared" si="27"/>
        <v>0</v>
      </c>
      <c r="AB432" s="282"/>
      <c r="AC432" s="313">
        <f t="shared" si="28"/>
        <v>1</v>
      </c>
    </row>
    <row r="433" spans="8:29" ht="15" customHeight="1">
      <c r="H433" s="181" t="s">
        <v>1088</v>
      </c>
      <c r="I433" s="182" t="s">
        <v>741</v>
      </c>
      <c r="J433" s="219" t="s">
        <v>1061</v>
      </c>
      <c r="K433" s="220">
        <v>1991</v>
      </c>
      <c r="L433" s="221" t="s">
        <v>1442</v>
      </c>
      <c r="M433" s="221" t="s">
        <v>1049</v>
      </c>
      <c r="N433" s="221"/>
      <c r="O433" s="222"/>
      <c r="P433" s="223" t="s">
        <v>1202</v>
      </c>
      <c r="Q433" s="224">
        <v>821</v>
      </c>
      <c r="R433" s="224">
        <v>830</v>
      </c>
      <c r="S433" s="164">
        <f t="shared" si="30"/>
        <v>1829.83626</v>
      </c>
      <c r="T433" s="165">
        <f t="shared" si="26"/>
        <v>0.9891566265060241</v>
      </c>
      <c r="U433" s="226"/>
      <c r="V433" s="226"/>
      <c r="W433" s="227"/>
      <c r="X433" s="226"/>
      <c r="Y433" s="226"/>
      <c r="Z433" s="226">
        <v>36.776</v>
      </c>
      <c r="AA433" s="175">
        <f t="shared" si="27"/>
        <v>9.360639999999998</v>
      </c>
      <c r="AB433" s="282"/>
      <c r="AC433" s="313">
        <f t="shared" si="28"/>
        <v>1</v>
      </c>
    </row>
    <row r="434" spans="8:29" ht="15" customHeight="1">
      <c r="H434" s="181" t="s">
        <v>1088</v>
      </c>
      <c r="I434" s="182" t="s">
        <v>742</v>
      </c>
      <c r="J434" s="219" t="s">
        <v>1061</v>
      </c>
      <c r="K434" s="220">
        <v>2001</v>
      </c>
      <c r="L434" s="221" t="s">
        <v>1440</v>
      </c>
      <c r="M434" s="221"/>
      <c r="N434" s="221"/>
      <c r="O434" s="222"/>
      <c r="P434" s="223" t="s">
        <v>1202</v>
      </c>
      <c r="Q434" s="306">
        <v>178</v>
      </c>
      <c r="R434" s="306">
        <v>1300</v>
      </c>
      <c r="S434" s="210">
        <f t="shared" si="30"/>
        <v>2866.0086</v>
      </c>
      <c r="T434" s="165">
        <f t="shared" si="26"/>
        <v>0.13692307692307693</v>
      </c>
      <c r="U434" s="206"/>
      <c r="V434" s="206"/>
      <c r="W434" s="214"/>
      <c r="X434" s="206"/>
      <c r="Y434" s="206"/>
      <c r="Z434" s="203"/>
      <c r="AA434" s="175">
        <f t="shared" si="27"/>
        <v>0</v>
      </c>
      <c r="AB434" s="282"/>
      <c r="AC434" s="313">
        <f t="shared" si="28"/>
        <v>1</v>
      </c>
    </row>
    <row r="435" spans="8:29" ht="15" customHeight="1">
      <c r="H435" s="181" t="s">
        <v>1088</v>
      </c>
      <c r="I435" s="182" t="s">
        <v>743</v>
      </c>
      <c r="J435" s="219" t="s">
        <v>1061</v>
      </c>
      <c r="K435" s="220">
        <v>2007</v>
      </c>
      <c r="L435" s="221" t="s">
        <v>1443</v>
      </c>
      <c r="M435" s="221" t="s">
        <v>260</v>
      </c>
      <c r="N435" s="221"/>
      <c r="O435" s="222"/>
      <c r="P435" s="223" t="s">
        <v>1202</v>
      </c>
      <c r="Q435" s="306">
        <v>171</v>
      </c>
      <c r="R435" s="306">
        <v>1470</v>
      </c>
      <c r="S435" s="210">
        <f t="shared" si="30"/>
        <v>3240.79434</v>
      </c>
      <c r="T435" s="165">
        <f t="shared" si="26"/>
        <v>0.11632653061224489</v>
      </c>
      <c r="U435" s="206"/>
      <c r="V435" s="206"/>
      <c r="W435" s="214"/>
      <c r="X435" s="206"/>
      <c r="Y435" s="206"/>
      <c r="Z435" s="203"/>
      <c r="AA435" s="175">
        <f t="shared" si="27"/>
        <v>0</v>
      </c>
      <c r="AB435" s="282"/>
      <c r="AC435" s="313">
        <f t="shared" si="28"/>
        <v>1</v>
      </c>
    </row>
    <row r="436" spans="8:29" ht="15" customHeight="1">
      <c r="H436" s="181" t="s">
        <v>1088</v>
      </c>
      <c r="I436" s="182" t="s">
        <v>744</v>
      </c>
      <c r="J436" s="219" t="s">
        <v>1061</v>
      </c>
      <c r="K436" s="220">
        <v>2003</v>
      </c>
      <c r="L436" s="221" t="s">
        <v>1440</v>
      </c>
      <c r="M436" s="221" t="s">
        <v>260</v>
      </c>
      <c r="N436" s="221"/>
      <c r="O436" s="222"/>
      <c r="P436" s="223" t="s">
        <v>1202</v>
      </c>
      <c r="Q436" s="306">
        <v>178</v>
      </c>
      <c r="R436" s="306">
        <v>1390</v>
      </c>
      <c r="S436" s="210">
        <f t="shared" si="30"/>
        <v>3064.4245800000003</v>
      </c>
      <c r="T436" s="165">
        <f t="shared" si="26"/>
        <v>0.12805755395683452</v>
      </c>
      <c r="U436" s="206"/>
      <c r="V436" s="206"/>
      <c r="W436" s="214"/>
      <c r="X436" s="206"/>
      <c r="Y436" s="206"/>
      <c r="Z436" s="203"/>
      <c r="AA436" s="175">
        <f t="shared" si="27"/>
        <v>0</v>
      </c>
      <c r="AB436" s="281"/>
      <c r="AC436" s="313">
        <f t="shared" si="28"/>
        <v>1</v>
      </c>
    </row>
    <row r="437" spans="8:29" ht="15" customHeight="1">
      <c r="H437" s="181" t="s">
        <v>1088</v>
      </c>
      <c r="I437" s="182" t="s">
        <v>745</v>
      </c>
      <c r="J437" s="219" t="s">
        <v>1061</v>
      </c>
      <c r="K437" s="220">
        <v>2000</v>
      </c>
      <c r="L437" s="221" t="s">
        <v>1440</v>
      </c>
      <c r="M437" s="221" t="s">
        <v>261</v>
      </c>
      <c r="N437" s="221"/>
      <c r="O437" s="222"/>
      <c r="P437" s="223" t="s">
        <v>1202</v>
      </c>
      <c r="Q437" s="306">
        <v>311</v>
      </c>
      <c r="R437" s="306">
        <v>1070</v>
      </c>
      <c r="S437" s="210">
        <f t="shared" si="30"/>
        <v>2358.94554</v>
      </c>
      <c r="T437" s="165">
        <f t="shared" si="26"/>
        <v>0.2906542056074766</v>
      </c>
      <c r="U437" s="206"/>
      <c r="V437" s="206"/>
      <c r="W437" s="214"/>
      <c r="X437" s="206"/>
      <c r="Y437" s="206"/>
      <c r="Z437" s="203"/>
      <c r="AA437" s="175">
        <f t="shared" si="27"/>
        <v>0</v>
      </c>
      <c r="AB437" s="282"/>
      <c r="AC437" s="313">
        <f t="shared" si="28"/>
        <v>1</v>
      </c>
    </row>
    <row r="438" spans="8:29" ht="15" customHeight="1">
      <c r="H438" s="181" t="s">
        <v>1088</v>
      </c>
      <c r="I438" s="182" t="s">
        <v>746</v>
      </c>
      <c r="J438" s="219" t="s">
        <v>1061</v>
      </c>
      <c r="K438" s="220">
        <v>1992</v>
      </c>
      <c r="L438" s="221" t="s">
        <v>1442</v>
      </c>
      <c r="M438" s="221" t="s">
        <v>1049</v>
      </c>
      <c r="N438" s="221" t="s">
        <v>1438</v>
      </c>
      <c r="O438" s="222"/>
      <c r="P438" s="223" t="s">
        <v>1202</v>
      </c>
      <c r="Q438" s="306">
        <v>63</v>
      </c>
      <c r="R438" s="306">
        <v>720</v>
      </c>
      <c r="S438" s="210">
        <f t="shared" si="30"/>
        <v>1587.3278400000002</v>
      </c>
      <c r="T438" s="165">
        <f t="shared" si="26"/>
        <v>0.0875</v>
      </c>
      <c r="U438" s="206"/>
      <c r="V438" s="206"/>
      <c r="W438" s="214"/>
      <c r="X438" s="206"/>
      <c r="Y438" s="206"/>
      <c r="Z438" s="203"/>
      <c r="AA438" s="175">
        <f t="shared" si="27"/>
        <v>0</v>
      </c>
      <c r="AB438" s="282"/>
      <c r="AC438" s="313">
        <f t="shared" si="28"/>
        <v>1</v>
      </c>
    </row>
    <row r="439" spans="8:29" ht="15" customHeight="1">
      <c r="H439" s="181" t="s">
        <v>1088</v>
      </c>
      <c r="I439" s="182" t="s">
        <v>747</v>
      </c>
      <c r="J439" s="219" t="s">
        <v>1061</v>
      </c>
      <c r="K439" s="220">
        <v>2003</v>
      </c>
      <c r="L439" s="221" t="s">
        <v>1440</v>
      </c>
      <c r="M439" s="221" t="s">
        <v>260</v>
      </c>
      <c r="N439" s="221"/>
      <c r="O439" s="222"/>
      <c r="P439" s="223" t="s">
        <v>1202</v>
      </c>
      <c r="Q439" s="306">
        <v>172</v>
      </c>
      <c r="R439" s="306">
        <v>1260</v>
      </c>
      <c r="S439" s="210">
        <f t="shared" si="30"/>
        <v>2777.8237200000003</v>
      </c>
      <c r="T439" s="165">
        <f t="shared" si="26"/>
        <v>0.1365079365079365</v>
      </c>
      <c r="U439" s="206"/>
      <c r="V439" s="206"/>
      <c r="W439" s="214"/>
      <c r="X439" s="206"/>
      <c r="Y439" s="206"/>
      <c r="Z439" s="203"/>
      <c r="AA439" s="175">
        <f t="shared" si="27"/>
        <v>0</v>
      </c>
      <c r="AB439" s="282"/>
      <c r="AC439" s="313">
        <f t="shared" si="28"/>
        <v>1</v>
      </c>
    </row>
    <row r="440" spans="8:29" ht="15" customHeight="1">
      <c r="H440" s="181" t="s">
        <v>1088</v>
      </c>
      <c r="I440" s="182" t="s">
        <v>1152</v>
      </c>
      <c r="J440" s="219" t="s">
        <v>1061</v>
      </c>
      <c r="K440" s="220">
        <v>2003</v>
      </c>
      <c r="L440" s="221" t="s">
        <v>1440</v>
      </c>
      <c r="M440" s="221" t="s">
        <v>259</v>
      </c>
      <c r="N440" s="221" t="s">
        <v>1438</v>
      </c>
      <c r="O440" s="222"/>
      <c r="P440" s="223" t="s">
        <v>1202</v>
      </c>
      <c r="Q440" s="224">
        <v>424</v>
      </c>
      <c r="R440" s="224">
        <v>1230</v>
      </c>
      <c r="S440" s="210">
        <f t="shared" si="30"/>
        <v>2711.6850600000002</v>
      </c>
      <c r="T440" s="165">
        <f t="shared" si="26"/>
        <v>0.34471544715447155</v>
      </c>
      <c r="U440" s="209"/>
      <c r="V440" s="209"/>
      <c r="W440" s="208"/>
      <c r="X440" s="209"/>
      <c r="Y440" s="209"/>
      <c r="Z440" s="209">
        <v>39.608</v>
      </c>
      <c r="AA440" s="175">
        <f t="shared" si="27"/>
        <v>8.34112</v>
      </c>
      <c r="AB440" s="282"/>
      <c r="AC440" s="313">
        <f t="shared" si="28"/>
        <v>1</v>
      </c>
    </row>
    <row r="441" spans="8:29" ht="15" customHeight="1">
      <c r="H441" s="181" t="s">
        <v>1088</v>
      </c>
      <c r="I441" s="182" t="s">
        <v>748</v>
      </c>
      <c r="J441" s="219" t="s">
        <v>1061</v>
      </c>
      <c r="K441" s="220">
        <v>1962</v>
      </c>
      <c r="L441" s="221" t="s">
        <v>1440</v>
      </c>
      <c r="M441" s="221" t="s">
        <v>262</v>
      </c>
      <c r="N441" s="221"/>
      <c r="O441" s="222"/>
      <c r="P441" s="223" t="s">
        <v>1202</v>
      </c>
      <c r="Q441" s="306">
        <v>19</v>
      </c>
      <c r="R441" s="306">
        <v>560</v>
      </c>
      <c r="S441" s="210">
        <f t="shared" si="30"/>
        <v>1234.58832</v>
      </c>
      <c r="T441" s="165">
        <f t="shared" si="26"/>
        <v>0.033928571428571426</v>
      </c>
      <c r="U441" s="206" t="s">
        <v>1146</v>
      </c>
      <c r="V441" s="206"/>
      <c r="W441" s="214"/>
      <c r="X441" s="206"/>
      <c r="Y441" s="206"/>
      <c r="Z441" s="203"/>
      <c r="AA441" s="175">
        <f t="shared" si="27"/>
        <v>0</v>
      </c>
      <c r="AB441" s="282"/>
      <c r="AC441" s="313">
        <f t="shared" si="28"/>
        <v>1</v>
      </c>
    </row>
    <row r="442" spans="8:29" ht="15" customHeight="1">
      <c r="H442" s="181" t="s">
        <v>1088</v>
      </c>
      <c r="I442" s="182" t="s">
        <v>749</v>
      </c>
      <c r="J442" s="219" t="s">
        <v>1061</v>
      </c>
      <c r="K442" s="220">
        <v>1967</v>
      </c>
      <c r="L442" s="221" t="s">
        <v>1440</v>
      </c>
      <c r="M442" s="221" t="s">
        <v>259</v>
      </c>
      <c r="N442" s="221"/>
      <c r="O442" s="222"/>
      <c r="P442" s="223" t="s">
        <v>1202</v>
      </c>
      <c r="Q442" s="306">
        <v>120</v>
      </c>
      <c r="R442" s="306">
        <v>940</v>
      </c>
      <c r="S442" s="210">
        <f t="shared" si="30"/>
        <v>2072.34468</v>
      </c>
      <c r="T442" s="165">
        <f t="shared" si="26"/>
        <v>0.1276595744680851</v>
      </c>
      <c r="U442" s="206"/>
      <c r="V442" s="206"/>
      <c r="W442" s="214"/>
      <c r="X442" s="206"/>
      <c r="Y442" s="206"/>
      <c r="Z442" s="203"/>
      <c r="AA442" s="175">
        <f t="shared" si="27"/>
        <v>0</v>
      </c>
      <c r="AB442" s="281"/>
      <c r="AC442" s="313">
        <f t="shared" si="28"/>
        <v>1</v>
      </c>
    </row>
    <row r="443" spans="8:29" ht="15" customHeight="1">
      <c r="H443" s="181" t="s">
        <v>1088</v>
      </c>
      <c r="I443" s="182" t="s">
        <v>750</v>
      </c>
      <c r="J443" s="219" t="s">
        <v>1061</v>
      </c>
      <c r="K443" s="220">
        <v>1968</v>
      </c>
      <c r="L443" s="221" t="s">
        <v>1440</v>
      </c>
      <c r="M443" s="221" t="s">
        <v>259</v>
      </c>
      <c r="N443" s="221"/>
      <c r="O443" s="222"/>
      <c r="P443" s="223" t="s">
        <v>1202</v>
      </c>
      <c r="Q443" s="306">
        <v>128</v>
      </c>
      <c r="R443" s="306">
        <v>960</v>
      </c>
      <c r="S443" s="210">
        <f t="shared" si="30"/>
        <v>2116.43712</v>
      </c>
      <c r="T443" s="165">
        <f t="shared" si="26"/>
        <v>0.13333333333333333</v>
      </c>
      <c r="U443" s="206"/>
      <c r="V443" s="206"/>
      <c r="W443" s="214"/>
      <c r="X443" s="206"/>
      <c r="Y443" s="206"/>
      <c r="Z443" s="203"/>
      <c r="AA443" s="175">
        <f t="shared" si="27"/>
        <v>0</v>
      </c>
      <c r="AB443" s="282"/>
      <c r="AC443" s="313">
        <f t="shared" si="28"/>
        <v>1</v>
      </c>
    </row>
    <row r="444" spans="8:29" ht="15" customHeight="1">
      <c r="H444" s="181" t="s">
        <v>1088</v>
      </c>
      <c r="I444" s="182" t="s">
        <v>1153</v>
      </c>
      <c r="J444" s="219" t="s">
        <v>1061</v>
      </c>
      <c r="K444" s="220">
        <v>1999</v>
      </c>
      <c r="L444" s="221" t="s">
        <v>1440</v>
      </c>
      <c r="M444" s="221" t="s">
        <v>260</v>
      </c>
      <c r="N444" s="221"/>
      <c r="O444" s="222"/>
      <c r="P444" s="223" t="s">
        <v>1202</v>
      </c>
      <c r="Q444" s="306">
        <v>99</v>
      </c>
      <c r="R444" s="306">
        <v>960</v>
      </c>
      <c r="S444" s="210">
        <f t="shared" si="30"/>
        <v>2116.43712</v>
      </c>
      <c r="T444" s="165">
        <f t="shared" si="26"/>
        <v>0.103125</v>
      </c>
      <c r="U444" s="206"/>
      <c r="V444" s="206"/>
      <c r="W444" s="214"/>
      <c r="X444" s="206"/>
      <c r="Y444" s="206"/>
      <c r="Z444" s="203"/>
      <c r="AA444" s="175">
        <f t="shared" si="27"/>
        <v>0</v>
      </c>
      <c r="AB444" s="282"/>
      <c r="AC444" s="313">
        <f t="shared" si="28"/>
        <v>1</v>
      </c>
    </row>
    <row r="445" spans="8:29" ht="15" customHeight="1">
      <c r="H445" s="181" t="s">
        <v>1088</v>
      </c>
      <c r="I445" s="182" t="s">
        <v>1154</v>
      </c>
      <c r="J445" s="219" t="s">
        <v>1061</v>
      </c>
      <c r="K445" s="220">
        <v>2003</v>
      </c>
      <c r="L445" s="221" t="s">
        <v>1440</v>
      </c>
      <c r="M445" s="221" t="s">
        <v>260</v>
      </c>
      <c r="N445" s="221"/>
      <c r="O445" s="222"/>
      <c r="P445" s="223" t="s">
        <v>1202</v>
      </c>
      <c r="Q445" s="306">
        <v>111</v>
      </c>
      <c r="R445" s="306">
        <v>1080</v>
      </c>
      <c r="S445" s="210">
        <f t="shared" si="30"/>
        <v>2380.99176</v>
      </c>
      <c r="T445" s="165">
        <f t="shared" si="26"/>
        <v>0.10277777777777777</v>
      </c>
      <c r="U445" s="206"/>
      <c r="V445" s="206"/>
      <c r="W445" s="214"/>
      <c r="X445" s="206"/>
      <c r="Y445" s="206"/>
      <c r="Z445" s="203"/>
      <c r="AA445" s="175">
        <f t="shared" si="27"/>
        <v>0</v>
      </c>
      <c r="AB445" s="282"/>
      <c r="AC445" s="313">
        <f t="shared" si="28"/>
        <v>1</v>
      </c>
    </row>
    <row r="446" spans="8:29" ht="15" customHeight="1">
      <c r="H446" s="181" t="s">
        <v>1088</v>
      </c>
      <c r="I446" s="182" t="s">
        <v>751</v>
      </c>
      <c r="J446" s="219" t="s">
        <v>1061</v>
      </c>
      <c r="K446" s="220">
        <v>1991</v>
      </c>
      <c r="L446" s="221" t="s">
        <v>1442</v>
      </c>
      <c r="M446" s="221" t="s">
        <v>259</v>
      </c>
      <c r="N446" s="221" t="s">
        <v>1438</v>
      </c>
      <c r="O446" s="222"/>
      <c r="P446" s="223" t="s">
        <v>1202</v>
      </c>
      <c r="Q446" s="224">
        <v>461</v>
      </c>
      <c r="R446" s="224">
        <v>1260</v>
      </c>
      <c r="S446" s="210">
        <f t="shared" si="30"/>
        <v>2777.8237200000003</v>
      </c>
      <c r="T446" s="165">
        <f t="shared" si="26"/>
        <v>0.36587301587301585</v>
      </c>
      <c r="U446" s="209"/>
      <c r="V446" s="209"/>
      <c r="W446" s="208"/>
      <c r="X446" s="209"/>
      <c r="Y446" s="209"/>
      <c r="Z446" s="209"/>
      <c r="AA446" s="175">
        <f t="shared" si="27"/>
        <v>0</v>
      </c>
      <c r="AB446" s="282"/>
      <c r="AC446" s="313">
        <f t="shared" si="28"/>
        <v>1</v>
      </c>
    </row>
    <row r="447" spans="8:29" ht="15" customHeight="1">
      <c r="H447" s="181" t="s">
        <v>1088</v>
      </c>
      <c r="I447" s="182" t="s">
        <v>752</v>
      </c>
      <c r="J447" s="219" t="s">
        <v>1061</v>
      </c>
      <c r="K447" s="220">
        <v>1993</v>
      </c>
      <c r="L447" s="221" t="s">
        <v>1440</v>
      </c>
      <c r="M447" s="221" t="s">
        <v>259</v>
      </c>
      <c r="N447" s="221" t="s">
        <v>1438</v>
      </c>
      <c r="O447" s="222"/>
      <c r="P447" s="223" t="s">
        <v>1202</v>
      </c>
      <c r="Q447" s="306">
        <v>251</v>
      </c>
      <c r="R447" s="306">
        <v>1260</v>
      </c>
      <c r="S447" s="210">
        <f t="shared" si="30"/>
        <v>2777.8237200000003</v>
      </c>
      <c r="T447" s="165">
        <f t="shared" si="26"/>
        <v>0.1992063492063492</v>
      </c>
      <c r="U447" s="206"/>
      <c r="V447" s="206"/>
      <c r="W447" s="214"/>
      <c r="X447" s="206"/>
      <c r="Y447" s="206"/>
      <c r="Z447" s="203"/>
      <c r="AA447" s="175">
        <f t="shared" si="27"/>
        <v>0</v>
      </c>
      <c r="AB447" s="282"/>
      <c r="AC447" s="313">
        <f t="shared" si="28"/>
        <v>1</v>
      </c>
    </row>
    <row r="448" spans="8:29" ht="15" customHeight="1">
      <c r="H448" s="181" t="s">
        <v>1088</v>
      </c>
      <c r="I448" s="182" t="s">
        <v>753</v>
      </c>
      <c r="J448" s="219" t="s">
        <v>1061</v>
      </c>
      <c r="K448" s="220">
        <v>1995</v>
      </c>
      <c r="L448" s="221" t="s">
        <v>1440</v>
      </c>
      <c r="M448" s="221" t="s">
        <v>259</v>
      </c>
      <c r="N448" s="221" t="s">
        <v>1438</v>
      </c>
      <c r="O448" s="222"/>
      <c r="P448" s="223" t="s">
        <v>1202</v>
      </c>
      <c r="Q448" s="306">
        <v>251</v>
      </c>
      <c r="R448" s="306">
        <v>1260</v>
      </c>
      <c r="S448" s="210">
        <f t="shared" si="30"/>
        <v>2777.8237200000003</v>
      </c>
      <c r="T448" s="165">
        <f t="shared" si="26"/>
        <v>0.1992063492063492</v>
      </c>
      <c r="U448" s="206"/>
      <c r="V448" s="206"/>
      <c r="W448" s="214"/>
      <c r="X448" s="206"/>
      <c r="Y448" s="206"/>
      <c r="Z448" s="203"/>
      <c r="AA448" s="175">
        <f t="shared" si="27"/>
        <v>0</v>
      </c>
      <c r="AB448" s="282"/>
      <c r="AC448" s="313">
        <f t="shared" si="28"/>
        <v>1</v>
      </c>
    </row>
    <row r="449" spans="8:29" ht="15" customHeight="1">
      <c r="H449" s="181" t="s">
        <v>1088</v>
      </c>
      <c r="I449" s="182" t="s">
        <v>754</v>
      </c>
      <c r="J449" s="219" t="s">
        <v>1061</v>
      </c>
      <c r="K449" s="220">
        <v>1996</v>
      </c>
      <c r="L449" s="221" t="s">
        <v>1440</v>
      </c>
      <c r="M449" s="221" t="s">
        <v>259</v>
      </c>
      <c r="N449" s="221" t="s">
        <v>1438</v>
      </c>
      <c r="O449" s="222"/>
      <c r="P449" s="223" t="s">
        <v>1202</v>
      </c>
      <c r="Q449" s="306">
        <v>261</v>
      </c>
      <c r="R449" s="306">
        <v>1280</v>
      </c>
      <c r="S449" s="210">
        <f t="shared" si="30"/>
        <v>2821.91616</v>
      </c>
      <c r="T449" s="165">
        <f t="shared" si="26"/>
        <v>0.20390625</v>
      </c>
      <c r="U449" s="206"/>
      <c r="V449" s="206"/>
      <c r="W449" s="214"/>
      <c r="X449" s="206"/>
      <c r="Y449" s="206"/>
      <c r="Z449" s="203"/>
      <c r="AA449" s="175">
        <f t="shared" si="27"/>
        <v>0</v>
      </c>
      <c r="AB449" s="282"/>
      <c r="AC449" s="313">
        <f t="shared" si="28"/>
        <v>1</v>
      </c>
    </row>
    <row r="450" spans="8:29" ht="15" customHeight="1">
      <c r="H450" s="181" t="s">
        <v>1088</v>
      </c>
      <c r="I450" s="182" t="s">
        <v>755</v>
      </c>
      <c r="J450" s="219" t="s">
        <v>1061</v>
      </c>
      <c r="K450" s="220">
        <v>1992</v>
      </c>
      <c r="L450" s="221" t="s">
        <v>1440</v>
      </c>
      <c r="M450" s="221" t="s">
        <v>259</v>
      </c>
      <c r="N450" s="221" t="s">
        <v>1438</v>
      </c>
      <c r="O450" s="222"/>
      <c r="P450" s="223" t="s">
        <v>1202</v>
      </c>
      <c r="Q450" s="306">
        <v>251</v>
      </c>
      <c r="R450" s="306">
        <v>1230</v>
      </c>
      <c r="S450" s="210">
        <f t="shared" si="30"/>
        <v>2711.6850600000002</v>
      </c>
      <c r="T450" s="165">
        <f t="shared" si="26"/>
        <v>0.2040650406504065</v>
      </c>
      <c r="U450" s="206"/>
      <c r="V450" s="206"/>
      <c r="W450" s="214"/>
      <c r="X450" s="206"/>
      <c r="Y450" s="206"/>
      <c r="Z450" s="203"/>
      <c r="AA450" s="175">
        <f t="shared" si="27"/>
        <v>0</v>
      </c>
      <c r="AB450" s="282"/>
      <c r="AC450" s="313">
        <f t="shared" si="28"/>
        <v>1</v>
      </c>
    </row>
    <row r="451" spans="8:29" ht="15" customHeight="1">
      <c r="H451" s="181" t="s">
        <v>1088</v>
      </c>
      <c r="I451" s="182" t="s">
        <v>756</v>
      </c>
      <c r="J451" s="219" t="s">
        <v>1061</v>
      </c>
      <c r="K451" s="220">
        <v>1993</v>
      </c>
      <c r="L451" s="221" t="s">
        <v>1440</v>
      </c>
      <c r="M451" s="221" t="s">
        <v>259</v>
      </c>
      <c r="N451" s="221" t="s">
        <v>1438</v>
      </c>
      <c r="O451" s="222"/>
      <c r="P451" s="223" t="s">
        <v>1202</v>
      </c>
      <c r="Q451" s="306">
        <v>251</v>
      </c>
      <c r="R451" s="306">
        <v>1240</v>
      </c>
      <c r="S451" s="210">
        <f t="shared" si="30"/>
        <v>2733.73128</v>
      </c>
      <c r="T451" s="165">
        <f aca="true" t="shared" si="31" ref="T451:T514">IF(AND(R451&gt;0,Q451&gt;0),Q451/R451,0)</f>
        <v>0.20241935483870968</v>
      </c>
      <c r="U451" s="206"/>
      <c r="V451" s="206"/>
      <c r="W451" s="214"/>
      <c r="X451" s="206"/>
      <c r="Y451" s="206"/>
      <c r="Z451" s="203"/>
      <c r="AA451" s="175">
        <f aca="true" t="shared" si="32" ref="AA451:AA514">MIN(IF(Z451&gt;0,(AHBRatingBest+AHBRatingWorst)-(((AHBRatingBest-AHBRatingWorst)/(ARMWorstTime-ARMBestTime))*(Z451-ARMBestTime)+AHBRatingWorst),0),10)</f>
        <v>0</v>
      </c>
      <c r="AB451" s="281"/>
      <c r="AC451" s="313">
        <f aca="true" t="shared" si="33" ref="AC451:AC514">IF(I451&lt;&gt;"",1,"")</f>
        <v>1</v>
      </c>
    </row>
    <row r="452" spans="8:29" ht="15" customHeight="1">
      <c r="H452" s="181" t="s">
        <v>1088</v>
      </c>
      <c r="I452" s="182" t="s">
        <v>757</v>
      </c>
      <c r="J452" s="219" t="s">
        <v>1061</v>
      </c>
      <c r="K452" s="220">
        <v>1995</v>
      </c>
      <c r="L452" s="221" t="s">
        <v>1440</v>
      </c>
      <c r="M452" s="221" t="s">
        <v>259</v>
      </c>
      <c r="N452" s="221" t="s">
        <v>1438</v>
      </c>
      <c r="O452" s="222"/>
      <c r="P452" s="223" t="s">
        <v>1202</v>
      </c>
      <c r="Q452" s="306">
        <v>251</v>
      </c>
      <c r="R452" s="306">
        <v>1250</v>
      </c>
      <c r="S452" s="210">
        <f t="shared" si="30"/>
        <v>2755.7775</v>
      </c>
      <c r="T452" s="165">
        <f t="shared" si="31"/>
        <v>0.2008</v>
      </c>
      <c r="U452" s="206"/>
      <c r="V452" s="206"/>
      <c r="W452" s="214"/>
      <c r="X452" s="206"/>
      <c r="Y452" s="206"/>
      <c r="Z452" s="203"/>
      <c r="AA452" s="175">
        <f t="shared" si="32"/>
        <v>0</v>
      </c>
      <c r="AB452" s="282"/>
      <c r="AC452" s="313">
        <f t="shared" si="33"/>
        <v>1</v>
      </c>
    </row>
    <row r="453" spans="8:29" ht="15" customHeight="1">
      <c r="H453" s="181" t="s">
        <v>1088</v>
      </c>
      <c r="I453" s="182" t="s">
        <v>758</v>
      </c>
      <c r="J453" s="219" t="s">
        <v>1061</v>
      </c>
      <c r="K453" s="220">
        <v>1996</v>
      </c>
      <c r="L453" s="221" t="s">
        <v>1440</v>
      </c>
      <c r="M453" s="221" t="s">
        <v>259</v>
      </c>
      <c r="N453" s="221" t="s">
        <v>1438</v>
      </c>
      <c r="O453" s="222"/>
      <c r="P453" s="223" t="s">
        <v>1202</v>
      </c>
      <c r="Q453" s="306">
        <v>261</v>
      </c>
      <c r="R453" s="306">
        <v>1250</v>
      </c>
      <c r="S453" s="210">
        <f aca="true" t="shared" si="34" ref="S453:S484">IF(R453&gt;0,R453*2.204622,"")</f>
        <v>2755.7775</v>
      </c>
      <c r="T453" s="165">
        <f t="shared" si="31"/>
        <v>0.2088</v>
      </c>
      <c r="U453" s="206"/>
      <c r="V453" s="206"/>
      <c r="W453" s="214"/>
      <c r="X453" s="206"/>
      <c r="Y453" s="206"/>
      <c r="Z453" s="203"/>
      <c r="AA453" s="175">
        <f t="shared" si="32"/>
        <v>0</v>
      </c>
      <c r="AB453" s="282"/>
      <c r="AC453" s="313">
        <f t="shared" si="33"/>
        <v>1</v>
      </c>
    </row>
    <row r="454" spans="8:29" ht="15" customHeight="1">
      <c r="H454" s="181" t="s">
        <v>1088</v>
      </c>
      <c r="I454" s="182" t="s">
        <v>759</v>
      </c>
      <c r="J454" s="219" t="s">
        <v>1061</v>
      </c>
      <c r="K454" s="220">
        <v>1989</v>
      </c>
      <c r="L454" s="221" t="s">
        <v>1442</v>
      </c>
      <c r="M454" s="221" t="s">
        <v>259</v>
      </c>
      <c r="N454" s="221"/>
      <c r="O454" s="222"/>
      <c r="P454" s="223" t="s">
        <v>1202</v>
      </c>
      <c r="Q454" s="306">
        <v>120</v>
      </c>
      <c r="R454" s="306">
        <v>940</v>
      </c>
      <c r="S454" s="210">
        <f t="shared" si="34"/>
        <v>2072.34468</v>
      </c>
      <c r="T454" s="165">
        <f t="shared" si="31"/>
        <v>0.1276595744680851</v>
      </c>
      <c r="U454" s="206" t="s">
        <v>1142</v>
      </c>
      <c r="V454" s="206"/>
      <c r="W454" s="214"/>
      <c r="X454" s="206"/>
      <c r="Y454" s="206"/>
      <c r="Z454" s="203"/>
      <c r="AA454" s="175">
        <f t="shared" si="32"/>
        <v>0</v>
      </c>
      <c r="AB454" s="282"/>
      <c r="AC454" s="313">
        <f t="shared" si="33"/>
        <v>1</v>
      </c>
    </row>
    <row r="455" spans="8:29" ht="15" customHeight="1">
      <c r="H455" s="181" t="s">
        <v>1088</v>
      </c>
      <c r="I455" s="182" t="s">
        <v>760</v>
      </c>
      <c r="J455" s="219" t="s">
        <v>1061</v>
      </c>
      <c r="K455" s="220">
        <v>1991</v>
      </c>
      <c r="L455" s="221" t="s">
        <v>1442</v>
      </c>
      <c r="M455" s="221" t="s">
        <v>259</v>
      </c>
      <c r="N455" s="221"/>
      <c r="O455" s="222"/>
      <c r="P455" s="223" t="s">
        <v>1202</v>
      </c>
      <c r="Q455" s="224">
        <v>114</v>
      </c>
      <c r="R455" s="224">
        <v>950</v>
      </c>
      <c r="S455" s="210">
        <f t="shared" si="34"/>
        <v>2094.3909</v>
      </c>
      <c r="T455" s="165">
        <f t="shared" si="31"/>
        <v>0.12</v>
      </c>
      <c r="U455" s="209" t="s">
        <v>1142</v>
      </c>
      <c r="V455" s="209"/>
      <c r="W455" s="208"/>
      <c r="X455" s="209"/>
      <c r="Y455" s="209"/>
      <c r="Z455" s="209"/>
      <c r="AA455" s="175">
        <f t="shared" si="32"/>
        <v>0</v>
      </c>
      <c r="AB455" s="282"/>
      <c r="AC455" s="313">
        <f t="shared" si="33"/>
        <v>1</v>
      </c>
    </row>
    <row r="456" spans="8:29" ht="15" customHeight="1">
      <c r="H456" s="181" t="s">
        <v>1088</v>
      </c>
      <c r="I456" s="182" t="s">
        <v>761</v>
      </c>
      <c r="J456" s="219" t="s">
        <v>1061</v>
      </c>
      <c r="K456" s="220">
        <v>1993</v>
      </c>
      <c r="L456" s="221" t="s">
        <v>1440</v>
      </c>
      <c r="M456" s="221" t="s">
        <v>259</v>
      </c>
      <c r="N456" s="221"/>
      <c r="O456" s="222"/>
      <c r="P456" s="223" t="s">
        <v>1202</v>
      </c>
      <c r="Q456" s="306">
        <v>128</v>
      </c>
      <c r="R456" s="306">
        <v>990</v>
      </c>
      <c r="S456" s="210">
        <f t="shared" si="34"/>
        <v>2182.57578</v>
      </c>
      <c r="T456" s="165">
        <f t="shared" si="31"/>
        <v>0.1292929292929293</v>
      </c>
      <c r="U456" s="206" t="s">
        <v>1142</v>
      </c>
      <c r="V456" s="206"/>
      <c r="W456" s="214"/>
      <c r="X456" s="206"/>
      <c r="Y456" s="206"/>
      <c r="Z456" s="203"/>
      <c r="AA456" s="175">
        <f t="shared" si="32"/>
        <v>0</v>
      </c>
      <c r="AB456" s="282"/>
      <c r="AC456" s="313">
        <f t="shared" si="33"/>
        <v>1</v>
      </c>
    </row>
    <row r="457" spans="8:29" ht="15" customHeight="1">
      <c r="H457" s="181" t="s">
        <v>1088</v>
      </c>
      <c r="I457" s="182" t="s">
        <v>762</v>
      </c>
      <c r="J457" s="219" t="s">
        <v>1061</v>
      </c>
      <c r="K457" s="220">
        <v>1997</v>
      </c>
      <c r="L457" s="221" t="s">
        <v>1440</v>
      </c>
      <c r="M457" s="221" t="s">
        <v>259</v>
      </c>
      <c r="N457" s="221"/>
      <c r="O457" s="222"/>
      <c r="P457" s="223" t="s">
        <v>1202</v>
      </c>
      <c r="Q457" s="306">
        <v>128</v>
      </c>
      <c r="R457" s="306">
        <v>1000</v>
      </c>
      <c r="S457" s="210">
        <f t="shared" si="34"/>
        <v>2204.6220000000003</v>
      </c>
      <c r="T457" s="165">
        <f t="shared" si="31"/>
        <v>0.128</v>
      </c>
      <c r="U457" s="206" t="s">
        <v>1142</v>
      </c>
      <c r="V457" s="206"/>
      <c r="W457" s="214"/>
      <c r="X457" s="206"/>
      <c r="Y457" s="206"/>
      <c r="Z457" s="203"/>
      <c r="AA457" s="175">
        <f t="shared" si="32"/>
        <v>0</v>
      </c>
      <c r="AB457" s="288"/>
      <c r="AC457" s="313">
        <f t="shared" si="33"/>
        <v>1</v>
      </c>
    </row>
    <row r="458" spans="8:29" ht="15" customHeight="1">
      <c r="H458" s="181" t="s">
        <v>1088</v>
      </c>
      <c r="I458" s="182" t="s">
        <v>763</v>
      </c>
      <c r="J458" s="219" t="s">
        <v>1061</v>
      </c>
      <c r="K458" s="220">
        <v>1995</v>
      </c>
      <c r="L458" s="221" t="s">
        <v>1440</v>
      </c>
      <c r="M458" s="221" t="s">
        <v>259</v>
      </c>
      <c r="N458" s="221"/>
      <c r="O458" s="222"/>
      <c r="P458" s="223" t="s">
        <v>1202</v>
      </c>
      <c r="Q458" s="306">
        <v>128</v>
      </c>
      <c r="R458" s="306">
        <v>990</v>
      </c>
      <c r="S458" s="210">
        <f t="shared" si="34"/>
        <v>2182.57578</v>
      </c>
      <c r="T458" s="165">
        <f t="shared" si="31"/>
        <v>0.1292929292929293</v>
      </c>
      <c r="U458" s="206" t="s">
        <v>1142</v>
      </c>
      <c r="V458" s="206"/>
      <c r="W458" s="214"/>
      <c r="X458" s="206"/>
      <c r="Y458" s="206"/>
      <c r="Z458" s="203"/>
      <c r="AA458" s="175">
        <f t="shared" si="32"/>
        <v>0</v>
      </c>
      <c r="AB458" s="281"/>
      <c r="AC458" s="313">
        <f t="shared" si="33"/>
        <v>1</v>
      </c>
    </row>
    <row r="459" spans="8:29" ht="15" customHeight="1">
      <c r="H459" s="181" t="s">
        <v>1088</v>
      </c>
      <c r="I459" s="182" t="s">
        <v>764</v>
      </c>
      <c r="J459" s="219" t="s">
        <v>1061</v>
      </c>
      <c r="K459" s="220">
        <v>1995</v>
      </c>
      <c r="L459" s="221" t="s">
        <v>1440</v>
      </c>
      <c r="M459" s="221" t="s">
        <v>259</v>
      </c>
      <c r="N459" s="221"/>
      <c r="O459" s="222"/>
      <c r="P459" s="223" t="s">
        <v>1202</v>
      </c>
      <c r="Q459" s="306">
        <v>128</v>
      </c>
      <c r="R459" s="306">
        <v>990</v>
      </c>
      <c r="S459" s="210">
        <f t="shared" si="34"/>
        <v>2182.57578</v>
      </c>
      <c r="T459" s="165">
        <f t="shared" si="31"/>
        <v>0.1292929292929293</v>
      </c>
      <c r="U459" s="206" t="s">
        <v>1142</v>
      </c>
      <c r="V459" s="206"/>
      <c r="W459" s="214"/>
      <c r="X459" s="206"/>
      <c r="Y459" s="206"/>
      <c r="Z459" s="203"/>
      <c r="AA459" s="175">
        <f t="shared" si="32"/>
        <v>0</v>
      </c>
      <c r="AB459" s="282"/>
      <c r="AC459" s="313">
        <f t="shared" si="33"/>
        <v>1</v>
      </c>
    </row>
    <row r="460" spans="8:29" ht="15" customHeight="1">
      <c r="H460" s="181" t="s">
        <v>1088</v>
      </c>
      <c r="I460" s="182" t="s">
        <v>765</v>
      </c>
      <c r="J460" s="219" t="s">
        <v>1061</v>
      </c>
      <c r="K460" s="220">
        <v>1993</v>
      </c>
      <c r="L460" s="221" t="s">
        <v>1440</v>
      </c>
      <c r="M460" s="221" t="s">
        <v>259</v>
      </c>
      <c r="N460" s="221"/>
      <c r="O460" s="222"/>
      <c r="P460" s="223" t="s">
        <v>1202</v>
      </c>
      <c r="Q460" s="306">
        <v>128</v>
      </c>
      <c r="R460" s="306">
        <v>1000</v>
      </c>
      <c r="S460" s="210">
        <f t="shared" si="34"/>
        <v>2204.6220000000003</v>
      </c>
      <c r="T460" s="165">
        <f t="shared" si="31"/>
        <v>0.128</v>
      </c>
      <c r="U460" s="206" t="s">
        <v>1142</v>
      </c>
      <c r="V460" s="206"/>
      <c r="W460" s="214"/>
      <c r="X460" s="206"/>
      <c r="Y460" s="206"/>
      <c r="Z460" s="203"/>
      <c r="AA460" s="175">
        <f t="shared" si="32"/>
        <v>0</v>
      </c>
      <c r="AB460" s="282"/>
      <c r="AC460" s="313">
        <f t="shared" si="33"/>
        <v>1</v>
      </c>
    </row>
    <row r="461" spans="8:29" ht="15" customHeight="1">
      <c r="H461" s="181" t="s">
        <v>1088</v>
      </c>
      <c r="I461" s="182" t="s">
        <v>766</v>
      </c>
      <c r="J461" s="219" t="s">
        <v>1061</v>
      </c>
      <c r="K461" s="220">
        <v>2002</v>
      </c>
      <c r="L461" s="221" t="s">
        <v>1440</v>
      </c>
      <c r="M461" s="221" t="s">
        <v>260</v>
      </c>
      <c r="N461" s="221"/>
      <c r="O461" s="222"/>
      <c r="P461" s="223" t="s">
        <v>1202</v>
      </c>
      <c r="Q461" s="306">
        <v>162</v>
      </c>
      <c r="R461" s="306">
        <v>1170</v>
      </c>
      <c r="S461" s="210">
        <f t="shared" si="34"/>
        <v>2579.40774</v>
      </c>
      <c r="T461" s="165">
        <f t="shared" si="31"/>
        <v>0.13846153846153847</v>
      </c>
      <c r="U461" s="206"/>
      <c r="V461" s="206"/>
      <c r="W461" s="213"/>
      <c r="X461" s="207"/>
      <c r="Y461" s="207"/>
      <c r="Z461" s="202"/>
      <c r="AA461" s="175">
        <f t="shared" si="32"/>
        <v>0</v>
      </c>
      <c r="AB461" s="282"/>
      <c r="AC461" s="313">
        <f t="shared" si="33"/>
        <v>1</v>
      </c>
    </row>
    <row r="462" spans="8:29" ht="15" customHeight="1">
      <c r="H462" s="181" t="s">
        <v>1088</v>
      </c>
      <c r="I462" s="182" t="s">
        <v>767</v>
      </c>
      <c r="J462" s="219" t="s">
        <v>1061</v>
      </c>
      <c r="K462" s="220">
        <v>2008</v>
      </c>
      <c r="L462" s="221" t="s">
        <v>1440</v>
      </c>
      <c r="M462" s="221"/>
      <c r="N462" s="221"/>
      <c r="O462" s="222"/>
      <c r="P462" s="223" t="s">
        <v>1202</v>
      </c>
      <c r="Q462" s="225">
        <v>524</v>
      </c>
      <c r="R462" s="225">
        <v>675</v>
      </c>
      <c r="S462" s="210">
        <f t="shared" si="34"/>
        <v>1488.11985</v>
      </c>
      <c r="T462" s="165">
        <f t="shared" si="31"/>
        <v>0.7762962962962963</v>
      </c>
      <c r="U462" s="207"/>
      <c r="V462" s="207"/>
      <c r="W462" s="208"/>
      <c r="X462" s="209"/>
      <c r="Y462" s="209"/>
      <c r="Z462" s="209">
        <v>38.807</v>
      </c>
      <c r="AA462" s="175">
        <f t="shared" si="32"/>
        <v>8.62948</v>
      </c>
      <c r="AB462" s="282"/>
      <c r="AC462" s="313">
        <f t="shared" si="33"/>
        <v>1</v>
      </c>
    </row>
    <row r="463" spans="8:29" ht="15" customHeight="1">
      <c r="H463" s="181" t="s">
        <v>1088</v>
      </c>
      <c r="I463" s="182" t="s">
        <v>1155</v>
      </c>
      <c r="J463" s="219" t="s">
        <v>1061</v>
      </c>
      <c r="K463" s="220">
        <v>2003</v>
      </c>
      <c r="L463" s="221" t="s">
        <v>1440</v>
      </c>
      <c r="M463" s="221" t="s">
        <v>260</v>
      </c>
      <c r="N463" s="221" t="s">
        <v>1439</v>
      </c>
      <c r="O463" s="222"/>
      <c r="P463" s="223" t="s">
        <v>1202</v>
      </c>
      <c r="Q463" s="306">
        <v>155</v>
      </c>
      <c r="R463" s="306">
        <v>899.64</v>
      </c>
      <c r="S463" s="210">
        <f t="shared" si="34"/>
        <v>1983.36613608</v>
      </c>
      <c r="T463" s="165">
        <f t="shared" si="31"/>
        <v>0.1722911386776933</v>
      </c>
      <c r="U463" s="206"/>
      <c r="V463" s="206"/>
      <c r="W463" s="214"/>
      <c r="X463" s="206"/>
      <c r="Y463" s="206"/>
      <c r="Z463" s="203">
        <v>42.227</v>
      </c>
      <c r="AA463" s="175">
        <f t="shared" si="32"/>
        <v>7.3982800000000015</v>
      </c>
      <c r="AB463" s="282"/>
      <c r="AC463" s="313">
        <f t="shared" si="33"/>
        <v>1</v>
      </c>
    </row>
    <row r="464" spans="8:29" ht="15" customHeight="1">
      <c r="H464" s="181" t="s">
        <v>1088</v>
      </c>
      <c r="I464" s="182" t="s">
        <v>768</v>
      </c>
      <c r="J464" s="219" t="s">
        <v>1061</v>
      </c>
      <c r="K464" s="220">
        <v>1993</v>
      </c>
      <c r="L464" s="221" t="s">
        <v>1440</v>
      </c>
      <c r="M464" s="221" t="s">
        <v>260</v>
      </c>
      <c r="N464" s="221"/>
      <c r="O464" s="222"/>
      <c r="P464" s="223" t="s">
        <v>1202</v>
      </c>
      <c r="Q464" s="306">
        <v>171</v>
      </c>
      <c r="R464" s="306">
        <v>1200</v>
      </c>
      <c r="S464" s="210">
        <f t="shared" si="34"/>
        <v>2645.5464</v>
      </c>
      <c r="T464" s="165">
        <f t="shared" si="31"/>
        <v>0.1425</v>
      </c>
      <c r="U464" s="206"/>
      <c r="V464" s="206"/>
      <c r="W464" s="214"/>
      <c r="X464" s="206"/>
      <c r="Y464" s="206"/>
      <c r="Z464" s="203"/>
      <c r="AA464" s="175">
        <f t="shared" si="32"/>
        <v>0</v>
      </c>
      <c r="AB464" s="285"/>
      <c r="AC464" s="313">
        <f t="shared" si="33"/>
        <v>1</v>
      </c>
    </row>
    <row r="465" spans="8:29" ht="15" customHeight="1">
      <c r="H465" s="181" t="s">
        <v>1088</v>
      </c>
      <c r="I465" s="182" t="s">
        <v>1426</v>
      </c>
      <c r="J465" s="219" t="s">
        <v>1061</v>
      </c>
      <c r="K465" s="220">
        <v>2003</v>
      </c>
      <c r="L465" s="221" t="s">
        <v>1440</v>
      </c>
      <c r="M465" s="221" t="s">
        <v>260</v>
      </c>
      <c r="N465" s="221"/>
      <c r="O465" s="222"/>
      <c r="P465" s="223" t="s">
        <v>1202</v>
      </c>
      <c r="Q465" s="306">
        <v>111</v>
      </c>
      <c r="R465" s="306">
        <v>1080</v>
      </c>
      <c r="S465" s="210">
        <f t="shared" si="34"/>
        <v>2380.99176</v>
      </c>
      <c r="T465" s="165">
        <f t="shared" si="31"/>
        <v>0.10277777777777777</v>
      </c>
      <c r="U465" s="206"/>
      <c r="V465" s="206"/>
      <c r="W465" s="214"/>
      <c r="X465" s="206"/>
      <c r="Y465" s="206"/>
      <c r="Z465" s="203"/>
      <c r="AA465" s="175">
        <f t="shared" si="32"/>
        <v>0</v>
      </c>
      <c r="AB465" s="282"/>
      <c r="AC465" s="313">
        <f t="shared" si="33"/>
        <v>1</v>
      </c>
    </row>
    <row r="466" spans="8:29" ht="15" customHeight="1">
      <c r="H466" s="181" t="s">
        <v>1088</v>
      </c>
      <c r="I466" s="182" t="s">
        <v>1427</v>
      </c>
      <c r="J466" s="219" t="s">
        <v>1061</v>
      </c>
      <c r="K466" s="220">
        <v>2003</v>
      </c>
      <c r="L466" s="221" t="s">
        <v>1440</v>
      </c>
      <c r="M466" s="221" t="s">
        <v>260</v>
      </c>
      <c r="N466" s="221"/>
      <c r="O466" s="222"/>
      <c r="P466" s="223" t="s">
        <v>1202</v>
      </c>
      <c r="Q466" s="306">
        <v>175</v>
      </c>
      <c r="R466" s="306">
        <v>1390</v>
      </c>
      <c r="S466" s="210">
        <f t="shared" si="34"/>
        <v>3064.4245800000003</v>
      </c>
      <c r="T466" s="165">
        <f t="shared" si="31"/>
        <v>0.12589928057553956</v>
      </c>
      <c r="U466" s="206"/>
      <c r="V466" s="206"/>
      <c r="W466" s="214"/>
      <c r="X466" s="206"/>
      <c r="Y466" s="206"/>
      <c r="Z466" s="203"/>
      <c r="AA466" s="175">
        <f t="shared" si="32"/>
        <v>0</v>
      </c>
      <c r="AB466" s="282"/>
      <c r="AC466" s="313">
        <f t="shared" si="33"/>
        <v>1</v>
      </c>
    </row>
    <row r="467" spans="8:29" ht="15" customHeight="1">
      <c r="H467" s="181" t="s">
        <v>1088</v>
      </c>
      <c r="I467" s="182" t="s">
        <v>1428</v>
      </c>
      <c r="J467" s="219" t="s">
        <v>1061</v>
      </c>
      <c r="K467" s="220">
        <v>2001</v>
      </c>
      <c r="L467" s="221" t="s">
        <v>1440</v>
      </c>
      <c r="M467" s="221" t="s">
        <v>259</v>
      </c>
      <c r="N467" s="221"/>
      <c r="O467" s="222"/>
      <c r="P467" s="223" t="s">
        <v>1202</v>
      </c>
      <c r="Q467" s="306">
        <v>175</v>
      </c>
      <c r="R467" s="306">
        <v>1300</v>
      </c>
      <c r="S467" s="210">
        <f t="shared" si="34"/>
        <v>2866.0086</v>
      </c>
      <c r="T467" s="165">
        <f t="shared" si="31"/>
        <v>0.1346153846153846</v>
      </c>
      <c r="U467" s="206"/>
      <c r="V467" s="206"/>
      <c r="W467" s="214"/>
      <c r="X467" s="206"/>
      <c r="Y467" s="206"/>
      <c r="Z467" s="203"/>
      <c r="AA467" s="175">
        <f t="shared" si="32"/>
        <v>0</v>
      </c>
      <c r="AB467" s="282"/>
      <c r="AC467" s="313">
        <f t="shared" si="33"/>
        <v>1</v>
      </c>
    </row>
    <row r="468" spans="8:29" ht="15" customHeight="1">
      <c r="H468" s="181" t="s">
        <v>1088</v>
      </c>
      <c r="I468" s="182" t="s">
        <v>263</v>
      </c>
      <c r="J468" s="219" t="s">
        <v>1061</v>
      </c>
      <c r="K468" s="220">
        <v>2000</v>
      </c>
      <c r="L468" s="221" t="s">
        <v>1440</v>
      </c>
      <c r="M468" s="221" t="s">
        <v>261</v>
      </c>
      <c r="N468" s="221"/>
      <c r="O468" s="222"/>
      <c r="P468" s="223" t="s">
        <v>1202</v>
      </c>
      <c r="Q468" s="225">
        <v>336</v>
      </c>
      <c r="R468" s="225">
        <v>1070</v>
      </c>
      <c r="S468" s="164">
        <f t="shared" si="34"/>
        <v>2358.94554</v>
      </c>
      <c r="T468" s="165">
        <f t="shared" si="31"/>
        <v>0.31401869158878504</v>
      </c>
      <c r="U468" s="226"/>
      <c r="V468" s="226"/>
      <c r="W468" s="227"/>
      <c r="X468" s="226"/>
      <c r="Y468" s="226"/>
      <c r="Z468" s="226">
        <v>40.146</v>
      </c>
      <c r="AA468" s="175">
        <f t="shared" si="32"/>
        <v>8.14744</v>
      </c>
      <c r="AB468" s="282"/>
      <c r="AC468" s="313">
        <f t="shared" si="33"/>
        <v>1</v>
      </c>
    </row>
    <row r="469" spans="8:29" ht="15" customHeight="1">
      <c r="H469" s="181" t="s">
        <v>1088</v>
      </c>
      <c r="I469" s="182" t="s">
        <v>1429</v>
      </c>
      <c r="J469" s="219" t="s">
        <v>1061</v>
      </c>
      <c r="K469" s="220">
        <v>2005</v>
      </c>
      <c r="L469" s="221" t="s">
        <v>1440</v>
      </c>
      <c r="M469" s="221" t="s">
        <v>261</v>
      </c>
      <c r="N469" s="221" t="s">
        <v>1438</v>
      </c>
      <c r="O469" s="222"/>
      <c r="P469" s="223" t="s">
        <v>1202</v>
      </c>
      <c r="Q469" s="306">
        <v>268</v>
      </c>
      <c r="R469" s="306">
        <v>1500</v>
      </c>
      <c r="S469" s="210">
        <f t="shared" si="34"/>
        <v>3306.933</v>
      </c>
      <c r="T469" s="165">
        <f t="shared" si="31"/>
        <v>0.17866666666666667</v>
      </c>
      <c r="U469" s="206"/>
      <c r="V469" s="206"/>
      <c r="W469" s="214"/>
      <c r="X469" s="206"/>
      <c r="Y469" s="206"/>
      <c r="Z469" s="203"/>
      <c r="AA469" s="175">
        <f t="shared" si="32"/>
        <v>0</v>
      </c>
      <c r="AB469" s="282"/>
      <c r="AC469" s="313">
        <f t="shared" si="33"/>
        <v>1</v>
      </c>
    </row>
    <row r="470" spans="8:29" ht="15" customHeight="1">
      <c r="H470" s="181" t="s">
        <v>1088</v>
      </c>
      <c r="I470" s="182" t="s">
        <v>790</v>
      </c>
      <c r="J470" s="219" t="s">
        <v>1061</v>
      </c>
      <c r="K470" s="220">
        <v>1989</v>
      </c>
      <c r="L470" s="221" t="s">
        <v>1440</v>
      </c>
      <c r="M470" s="221" t="s">
        <v>259</v>
      </c>
      <c r="N470" s="221"/>
      <c r="O470" s="222"/>
      <c r="P470" s="223" t="s">
        <v>1202</v>
      </c>
      <c r="Q470" s="306">
        <v>120</v>
      </c>
      <c r="R470" s="306">
        <v>940</v>
      </c>
      <c r="S470" s="210">
        <f t="shared" si="34"/>
        <v>2072.34468</v>
      </c>
      <c r="T470" s="165">
        <f t="shared" si="31"/>
        <v>0.1276595744680851</v>
      </c>
      <c r="U470" s="206" t="s">
        <v>1142</v>
      </c>
      <c r="V470" s="206"/>
      <c r="W470" s="214"/>
      <c r="X470" s="206"/>
      <c r="Y470" s="206"/>
      <c r="Z470" s="203"/>
      <c r="AA470" s="175">
        <f t="shared" si="32"/>
        <v>0</v>
      </c>
      <c r="AB470" s="282"/>
      <c r="AC470" s="313">
        <f t="shared" si="33"/>
        <v>1</v>
      </c>
    </row>
    <row r="471" spans="8:29" ht="15" customHeight="1">
      <c r="H471" s="181" t="s">
        <v>1088</v>
      </c>
      <c r="I471" s="182" t="s">
        <v>769</v>
      </c>
      <c r="J471" s="219" t="s">
        <v>1061</v>
      </c>
      <c r="K471" s="220">
        <v>1998</v>
      </c>
      <c r="L471" s="221" t="s">
        <v>1440</v>
      </c>
      <c r="M471" s="221" t="s">
        <v>259</v>
      </c>
      <c r="N471" s="221"/>
      <c r="O471" s="222"/>
      <c r="P471" s="223" t="s">
        <v>1202</v>
      </c>
      <c r="Q471" s="306">
        <v>142</v>
      </c>
      <c r="R471" s="306">
        <v>1030</v>
      </c>
      <c r="S471" s="210">
        <f t="shared" si="34"/>
        <v>2270.76066</v>
      </c>
      <c r="T471" s="165">
        <f t="shared" si="31"/>
        <v>0.1378640776699029</v>
      </c>
      <c r="U471" s="206" t="s">
        <v>1142</v>
      </c>
      <c r="V471" s="206"/>
      <c r="W471" s="214"/>
      <c r="X471" s="206"/>
      <c r="Y471" s="206"/>
      <c r="Z471" s="203"/>
      <c r="AA471" s="175">
        <f t="shared" si="32"/>
        <v>0</v>
      </c>
      <c r="AB471" s="282"/>
      <c r="AC471" s="313">
        <f t="shared" si="33"/>
        <v>1</v>
      </c>
    </row>
    <row r="472" spans="8:29" ht="15" customHeight="1">
      <c r="H472" s="181" t="s">
        <v>1088</v>
      </c>
      <c r="I472" s="182" t="s">
        <v>770</v>
      </c>
      <c r="J472" s="219" t="s">
        <v>1061</v>
      </c>
      <c r="K472" s="220">
        <v>2004</v>
      </c>
      <c r="L472" s="221" t="s">
        <v>1440</v>
      </c>
      <c r="M472" s="221" t="s">
        <v>259</v>
      </c>
      <c r="N472" s="221"/>
      <c r="O472" s="222"/>
      <c r="P472" s="223" t="s">
        <v>1202</v>
      </c>
      <c r="Q472" s="306">
        <v>123</v>
      </c>
      <c r="R472" s="306">
        <v>1050</v>
      </c>
      <c r="S472" s="210">
        <f t="shared" si="34"/>
        <v>2314.8531000000003</v>
      </c>
      <c r="T472" s="165">
        <f t="shared" si="31"/>
        <v>0.11714285714285715</v>
      </c>
      <c r="U472" s="206" t="s">
        <v>1142</v>
      </c>
      <c r="V472" s="206"/>
      <c r="W472" s="214"/>
      <c r="X472" s="206"/>
      <c r="Y472" s="206"/>
      <c r="Z472" s="203"/>
      <c r="AA472" s="175">
        <f t="shared" si="32"/>
        <v>0</v>
      </c>
      <c r="AB472" s="282"/>
      <c r="AC472" s="313">
        <f t="shared" si="33"/>
        <v>1</v>
      </c>
    </row>
    <row r="473" spans="8:29" ht="15" customHeight="1">
      <c r="H473" s="181" t="s">
        <v>1088</v>
      </c>
      <c r="I473" s="182" t="s">
        <v>771</v>
      </c>
      <c r="J473" s="219" t="s">
        <v>1061</v>
      </c>
      <c r="K473" s="220">
        <v>2000</v>
      </c>
      <c r="L473" s="221" t="s">
        <v>1440</v>
      </c>
      <c r="M473" s="221" t="s">
        <v>259</v>
      </c>
      <c r="N473" s="221"/>
      <c r="O473" s="222"/>
      <c r="P473" s="223" t="s">
        <v>1202</v>
      </c>
      <c r="Q473" s="306">
        <v>157</v>
      </c>
      <c r="R473" s="306">
        <v>1080</v>
      </c>
      <c r="S473" s="210">
        <f t="shared" si="34"/>
        <v>2380.99176</v>
      </c>
      <c r="T473" s="165">
        <f t="shared" si="31"/>
        <v>0.14537037037037037</v>
      </c>
      <c r="U473" s="206" t="s">
        <v>1142</v>
      </c>
      <c r="V473" s="206"/>
      <c r="W473" s="214"/>
      <c r="X473" s="206"/>
      <c r="Y473" s="206"/>
      <c r="Z473" s="203"/>
      <c r="AA473" s="175">
        <f t="shared" si="32"/>
        <v>0</v>
      </c>
      <c r="AB473" s="282"/>
      <c r="AC473" s="313">
        <f t="shared" si="33"/>
        <v>1</v>
      </c>
    </row>
    <row r="474" spans="8:29" ht="15" customHeight="1">
      <c r="H474" s="181" t="s">
        <v>1088</v>
      </c>
      <c r="I474" s="182" t="s">
        <v>772</v>
      </c>
      <c r="J474" s="219" t="s">
        <v>1061</v>
      </c>
      <c r="K474" s="220">
        <v>2004</v>
      </c>
      <c r="L474" s="221" t="s">
        <v>1440</v>
      </c>
      <c r="M474" s="221" t="s">
        <v>259</v>
      </c>
      <c r="N474" s="221"/>
      <c r="O474" s="222"/>
      <c r="P474" s="223" t="s">
        <v>1202</v>
      </c>
      <c r="Q474" s="306">
        <v>157</v>
      </c>
      <c r="R474" s="306">
        <v>1070</v>
      </c>
      <c r="S474" s="210">
        <f t="shared" si="34"/>
        <v>2358.94554</v>
      </c>
      <c r="T474" s="165">
        <f t="shared" si="31"/>
        <v>0.14672897196261683</v>
      </c>
      <c r="U474" s="206" t="s">
        <v>1142</v>
      </c>
      <c r="V474" s="206"/>
      <c r="W474" s="214"/>
      <c r="X474" s="206"/>
      <c r="Y474" s="206"/>
      <c r="Z474" s="203"/>
      <c r="AA474" s="175">
        <f t="shared" si="32"/>
        <v>0</v>
      </c>
      <c r="AB474" s="282"/>
      <c r="AC474" s="313">
        <f t="shared" si="33"/>
        <v>1</v>
      </c>
    </row>
    <row r="475" spans="8:29" ht="15" customHeight="1">
      <c r="H475" s="181" t="s">
        <v>1088</v>
      </c>
      <c r="I475" s="182" t="s">
        <v>773</v>
      </c>
      <c r="J475" s="219" t="s">
        <v>1061</v>
      </c>
      <c r="K475" s="220">
        <v>1991</v>
      </c>
      <c r="L475" s="221" t="s">
        <v>1440</v>
      </c>
      <c r="M475" s="221" t="s">
        <v>259</v>
      </c>
      <c r="N475" s="221"/>
      <c r="O475" s="222"/>
      <c r="P475" s="223" t="s">
        <v>1202</v>
      </c>
      <c r="Q475" s="306">
        <v>118</v>
      </c>
      <c r="R475" s="306">
        <v>950</v>
      </c>
      <c r="S475" s="210">
        <f t="shared" si="34"/>
        <v>2094.3909</v>
      </c>
      <c r="T475" s="165">
        <f t="shared" si="31"/>
        <v>0.12421052631578948</v>
      </c>
      <c r="U475" s="206" t="s">
        <v>1142</v>
      </c>
      <c r="V475" s="206"/>
      <c r="W475" s="214"/>
      <c r="X475" s="206"/>
      <c r="Y475" s="206"/>
      <c r="Z475" s="203"/>
      <c r="AA475" s="175">
        <f t="shared" si="32"/>
        <v>0</v>
      </c>
      <c r="AB475" s="286"/>
      <c r="AC475" s="313">
        <f t="shared" si="33"/>
        <v>1</v>
      </c>
    </row>
    <row r="476" spans="8:29" ht="15" customHeight="1">
      <c r="H476" s="181" t="s">
        <v>1088</v>
      </c>
      <c r="I476" s="182" t="s">
        <v>774</v>
      </c>
      <c r="J476" s="219" t="s">
        <v>1061</v>
      </c>
      <c r="K476" s="220">
        <v>1993</v>
      </c>
      <c r="L476" s="221" t="s">
        <v>1440</v>
      </c>
      <c r="M476" s="221" t="s">
        <v>259</v>
      </c>
      <c r="N476" s="221"/>
      <c r="O476" s="222"/>
      <c r="P476" s="223" t="s">
        <v>1202</v>
      </c>
      <c r="Q476" s="306">
        <v>128</v>
      </c>
      <c r="R476" s="306">
        <v>990</v>
      </c>
      <c r="S476" s="210">
        <f t="shared" si="34"/>
        <v>2182.57578</v>
      </c>
      <c r="T476" s="165">
        <f t="shared" si="31"/>
        <v>0.1292929292929293</v>
      </c>
      <c r="U476" s="206" t="s">
        <v>1142</v>
      </c>
      <c r="V476" s="206"/>
      <c r="W476" s="214"/>
      <c r="X476" s="206"/>
      <c r="Y476" s="206"/>
      <c r="Z476" s="203"/>
      <c r="AA476" s="175">
        <f t="shared" si="32"/>
        <v>0</v>
      </c>
      <c r="AB476" s="282"/>
      <c r="AC476" s="313">
        <f t="shared" si="33"/>
        <v>1</v>
      </c>
    </row>
    <row r="477" spans="8:29" ht="15" customHeight="1">
      <c r="H477" s="181" t="s">
        <v>1088</v>
      </c>
      <c r="I477" s="182" t="s">
        <v>775</v>
      </c>
      <c r="J477" s="219" t="s">
        <v>1061</v>
      </c>
      <c r="K477" s="220">
        <v>1989</v>
      </c>
      <c r="L477" s="221" t="s">
        <v>1440</v>
      </c>
      <c r="M477" s="221" t="s">
        <v>259</v>
      </c>
      <c r="N477" s="221"/>
      <c r="O477" s="222"/>
      <c r="P477" s="223" t="s">
        <v>1202</v>
      </c>
      <c r="Q477" s="306">
        <v>120</v>
      </c>
      <c r="R477" s="306">
        <v>940</v>
      </c>
      <c r="S477" s="210">
        <f t="shared" si="34"/>
        <v>2072.34468</v>
      </c>
      <c r="T477" s="165">
        <f t="shared" si="31"/>
        <v>0.1276595744680851</v>
      </c>
      <c r="U477" s="206" t="s">
        <v>1142</v>
      </c>
      <c r="V477" s="206"/>
      <c r="W477" s="214"/>
      <c r="X477" s="206"/>
      <c r="Y477" s="206"/>
      <c r="Z477" s="203"/>
      <c r="AA477" s="175">
        <f t="shared" si="32"/>
        <v>0</v>
      </c>
      <c r="AB477" s="282"/>
      <c r="AC477" s="313">
        <f t="shared" si="33"/>
        <v>1</v>
      </c>
    </row>
    <row r="478" spans="8:29" ht="15" customHeight="1">
      <c r="H478" s="181" t="s">
        <v>1088</v>
      </c>
      <c r="I478" s="182" t="s">
        <v>776</v>
      </c>
      <c r="J478" s="219" t="s">
        <v>1061</v>
      </c>
      <c r="K478" s="220">
        <v>1998</v>
      </c>
      <c r="L478" s="221" t="s">
        <v>1440</v>
      </c>
      <c r="M478" s="221" t="s">
        <v>259</v>
      </c>
      <c r="N478" s="221"/>
      <c r="O478" s="222"/>
      <c r="P478" s="223" t="s">
        <v>1202</v>
      </c>
      <c r="Q478" s="306">
        <v>142</v>
      </c>
      <c r="R478" s="306">
        <v>1029.5</v>
      </c>
      <c r="S478" s="210">
        <f t="shared" si="34"/>
        <v>2269.6583490000003</v>
      </c>
      <c r="T478" s="165">
        <f t="shared" si="31"/>
        <v>0.13793103448275862</v>
      </c>
      <c r="U478" s="206" t="s">
        <v>1142</v>
      </c>
      <c r="V478" s="206"/>
      <c r="W478" s="214"/>
      <c r="X478" s="206"/>
      <c r="Y478" s="206"/>
      <c r="Z478" s="203"/>
      <c r="AA478" s="175">
        <f t="shared" si="32"/>
        <v>0</v>
      </c>
      <c r="AB478" s="282"/>
      <c r="AC478" s="313">
        <f t="shared" si="33"/>
        <v>1</v>
      </c>
    </row>
    <row r="479" spans="8:29" ht="15" customHeight="1">
      <c r="H479" s="181" t="s">
        <v>1088</v>
      </c>
      <c r="I479" s="182" t="s">
        <v>777</v>
      </c>
      <c r="J479" s="219" t="s">
        <v>1061</v>
      </c>
      <c r="K479" s="220">
        <v>2004</v>
      </c>
      <c r="L479" s="221" t="s">
        <v>1440</v>
      </c>
      <c r="M479" s="221" t="s">
        <v>259</v>
      </c>
      <c r="N479" s="221"/>
      <c r="O479" s="222"/>
      <c r="P479" s="223" t="s">
        <v>1202</v>
      </c>
      <c r="Q479" s="306">
        <v>123</v>
      </c>
      <c r="R479" s="306">
        <v>1050</v>
      </c>
      <c r="S479" s="210">
        <f t="shared" si="34"/>
        <v>2314.8531000000003</v>
      </c>
      <c r="T479" s="165">
        <f t="shared" si="31"/>
        <v>0.11714285714285715</v>
      </c>
      <c r="U479" s="206" t="s">
        <v>1142</v>
      </c>
      <c r="V479" s="206"/>
      <c r="W479" s="208"/>
      <c r="X479" s="206"/>
      <c r="Y479" s="209"/>
      <c r="Z479" s="206"/>
      <c r="AA479" s="175">
        <f t="shared" si="32"/>
        <v>0</v>
      </c>
      <c r="AB479" s="282"/>
      <c r="AC479" s="313">
        <f t="shared" si="33"/>
        <v>1</v>
      </c>
    </row>
    <row r="480" spans="8:29" ht="15" customHeight="1">
      <c r="H480" s="181" t="s">
        <v>1088</v>
      </c>
      <c r="I480" s="182" t="s">
        <v>778</v>
      </c>
      <c r="J480" s="219" t="s">
        <v>1061</v>
      </c>
      <c r="K480" s="220">
        <v>2000</v>
      </c>
      <c r="L480" s="221" t="s">
        <v>1440</v>
      </c>
      <c r="M480" s="221" t="s">
        <v>259</v>
      </c>
      <c r="N480" s="221"/>
      <c r="O480" s="222"/>
      <c r="P480" s="223" t="s">
        <v>1202</v>
      </c>
      <c r="Q480" s="306">
        <v>158</v>
      </c>
      <c r="R480" s="306">
        <v>1080</v>
      </c>
      <c r="S480" s="210">
        <f t="shared" si="34"/>
        <v>2380.99176</v>
      </c>
      <c r="T480" s="165">
        <f t="shared" si="31"/>
        <v>0.14629629629629629</v>
      </c>
      <c r="U480" s="206" t="s">
        <v>1142</v>
      </c>
      <c r="V480" s="206"/>
      <c r="W480" s="214"/>
      <c r="X480" s="206"/>
      <c r="Y480" s="206"/>
      <c r="Z480" s="203"/>
      <c r="AA480" s="175">
        <f t="shared" si="32"/>
        <v>0</v>
      </c>
      <c r="AB480" s="282"/>
      <c r="AC480" s="313">
        <f t="shared" si="33"/>
        <v>1</v>
      </c>
    </row>
    <row r="481" spans="8:29" ht="15" customHeight="1">
      <c r="H481" s="181" t="s">
        <v>1088</v>
      </c>
      <c r="I481" s="182" t="s">
        <v>779</v>
      </c>
      <c r="J481" s="219" t="s">
        <v>1061</v>
      </c>
      <c r="K481" s="220">
        <v>2004</v>
      </c>
      <c r="L481" s="221" t="s">
        <v>1440</v>
      </c>
      <c r="M481" s="221" t="s">
        <v>259</v>
      </c>
      <c r="N481" s="221"/>
      <c r="O481" s="222"/>
      <c r="P481" s="223" t="s">
        <v>1202</v>
      </c>
      <c r="Q481" s="306">
        <v>157</v>
      </c>
      <c r="R481" s="306">
        <v>1070</v>
      </c>
      <c r="S481" s="210">
        <f t="shared" si="34"/>
        <v>2358.94554</v>
      </c>
      <c r="T481" s="165">
        <f t="shared" si="31"/>
        <v>0.14672897196261683</v>
      </c>
      <c r="U481" s="206" t="s">
        <v>1142</v>
      </c>
      <c r="V481" s="206"/>
      <c r="W481" s="214"/>
      <c r="X481" s="206"/>
      <c r="Y481" s="206"/>
      <c r="Z481" s="203"/>
      <c r="AA481" s="175">
        <f t="shared" si="32"/>
        <v>0</v>
      </c>
      <c r="AB481" s="282"/>
      <c r="AC481" s="313">
        <f t="shared" si="33"/>
        <v>1</v>
      </c>
    </row>
    <row r="482" spans="8:29" ht="15" customHeight="1">
      <c r="H482" s="181" t="s">
        <v>1088</v>
      </c>
      <c r="I482" s="182" t="s">
        <v>780</v>
      </c>
      <c r="J482" s="219" t="s">
        <v>1061</v>
      </c>
      <c r="K482" s="220">
        <v>1991</v>
      </c>
      <c r="L482" s="221" t="s">
        <v>1440</v>
      </c>
      <c r="M482" s="221" t="s">
        <v>259</v>
      </c>
      <c r="N482" s="221"/>
      <c r="O482" s="222"/>
      <c r="P482" s="223" t="s">
        <v>1202</v>
      </c>
      <c r="Q482" s="306">
        <v>118</v>
      </c>
      <c r="R482" s="306">
        <v>950</v>
      </c>
      <c r="S482" s="210">
        <f t="shared" si="34"/>
        <v>2094.3909</v>
      </c>
      <c r="T482" s="165">
        <f t="shared" si="31"/>
        <v>0.12421052631578948</v>
      </c>
      <c r="U482" s="206" t="s">
        <v>1142</v>
      </c>
      <c r="V482" s="206"/>
      <c r="W482" s="214"/>
      <c r="X482" s="206"/>
      <c r="Y482" s="206"/>
      <c r="Z482" s="203"/>
      <c r="AA482" s="175">
        <f t="shared" si="32"/>
        <v>0</v>
      </c>
      <c r="AB482" s="282"/>
      <c r="AC482" s="313">
        <f t="shared" si="33"/>
        <v>1</v>
      </c>
    </row>
    <row r="483" spans="8:29" ht="15" customHeight="1">
      <c r="H483" s="181" t="s">
        <v>1088</v>
      </c>
      <c r="I483" s="182" t="s">
        <v>781</v>
      </c>
      <c r="J483" s="219" t="s">
        <v>1061</v>
      </c>
      <c r="K483" s="220">
        <v>1993</v>
      </c>
      <c r="L483" s="221" t="s">
        <v>1440</v>
      </c>
      <c r="M483" s="221" t="s">
        <v>259</v>
      </c>
      <c r="N483" s="221"/>
      <c r="O483" s="222"/>
      <c r="P483" s="223" t="s">
        <v>1202</v>
      </c>
      <c r="Q483" s="306">
        <v>128</v>
      </c>
      <c r="R483" s="306">
        <v>990</v>
      </c>
      <c r="S483" s="210">
        <f t="shared" si="34"/>
        <v>2182.57578</v>
      </c>
      <c r="T483" s="165">
        <f t="shared" si="31"/>
        <v>0.1292929292929293</v>
      </c>
      <c r="U483" s="206" t="s">
        <v>1142</v>
      </c>
      <c r="V483" s="206"/>
      <c r="W483" s="214"/>
      <c r="X483" s="206"/>
      <c r="Y483" s="206"/>
      <c r="Z483" s="203"/>
      <c r="AA483" s="175">
        <f t="shared" si="32"/>
        <v>0</v>
      </c>
      <c r="AB483" s="282"/>
      <c r="AC483" s="313">
        <f t="shared" si="33"/>
        <v>1</v>
      </c>
    </row>
    <row r="484" spans="8:29" ht="15" customHeight="1">
      <c r="H484" s="181" t="s">
        <v>1088</v>
      </c>
      <c r="I484" s="182" t="s">
        <v>782</v>
      </c>
      <c r="J484" s="219" t="s">
        <v>1061</v>
      </c>
      <c r="K484" s="220">
        <v>1997</v>
      </c>
      <c r="L484" s="221" t="s">
        <v>1440</v>
      </c>
      <c r="M484" s="221" t="s">
        <v>259</v>
      </c>
      <c r="N484" s="221"/>
      <c r="O484" s="222"/>
      <c r="P484" s="223" t="s">
        <v>1202</v>
      </c>
      <c r="Q484" s="306">
        <v>128</v>
      </c>
      <c r="R484" s="306">
        <v>1000</v>
      </c>
      <c r="S484" s="210">
        <f t="shared" si="34"/>
        <v>2204.6220000000003</v>
      </c>
      <c r="T484" s="165">
        <f t="shared" si="31"/>
        <v>0.128</v>
      </c>
      <c r="U484" s="206" t="s">
        <v>1142</v>
      </c>
      <c r="V484" s="206"/>
      <c r="W484" s="214"/>
      <c r="X484" s="206"/>
      <c r="Y484" s="206"/>
      <c r="Z484" s="203"/>
      <c r="AA484" s="175">
        <f t="shared" si="32"/>
        <v>0</v>
      </c>
      <c r="AB484" s="282"/>
      <c r="AC484" s="313">
        <f t="shared" si="33"/>
        <v>1</v>
      </c>
    </row>
    <row r="485" spans="8:29" ht="15" customHeight="1">
      <c r="H485" s="181" t="s">
        <v>1088</v>
      </c>
      <c r="I485" s="182" t="s">
        <v>783</v>
      </c>
      <c r="J485" s="219" t="s">
        <v>1061</v>
      </c>
      <c r="K485" s="220">
        <v>1995</v>
      </c>
      <c r="L485" s="221" t="s">
        <v>1440</v>
      </c>
      <c r="M485" s="221" t="s">
        <v>259</v>
      </c>
      <c r="N485" s="221"/>
      <c r="O485" s="222"/>
      <c r="P485" s="223" t="s">
        <v>1202</v>
      </c>
      <c r="Q485" s="306">
        <v>128</v>
      </c>
      <c r="R485" s="306">
        <v>990</v>
      </c>
      <c r="S485" s="210">
        <f aca="true" t="shared" si="35" ref="S485:S516">IF(R485&gt;0,R485*2.204622,"")</f>
        <v>2182.57578</v>
      </c>
      <c r="T485" s="165">
        <f t="shared" si="31"/>
        <v>0.1292929292929293</v>
      </c>
      <c r="U485" s="206" t="s">
        <v>1142</v>
      </c>
      <c r="V485" s="206"/>
      <c r="W485" s="214"/>
      <c r="X485" s="206"/>
      <c r="Y485" s="206"/>
      <c r="Z485" s="203"/>
      <c r="AA485" s="175">
        <f t="shared" si="32"/>
        <v>0</v>
      </c>
      <c r="AB485" s="282"/>
      <c r="AC485" s="313">
        <f t="shared" si="33"/>
        <v>1</v>
      </c>
    </row>
    <row r="486" spans="8:29" ht="15" customHeight="1">
      <c r="H486" s="181" t="s">
        <v>1088</v>
      </c>
      <c r="I486" s="182" t="s">
        <v>784</v>
      </c>
      <c r="J486" s="219" t="s">
        <v>1061</v>
      </c>
      <c r="K486" s="220">
        <v>1995</v>
      </c>
      <c r="L486" s="221" t="s">
        <v>1440</v>
      </c>
      <c r="M486" s="221" t="s">
        <v>259</v>
      </c>
      <c r="N486" s="221"/>
      <c r="O486" s="222"/>
      <c r="P486" s="223" t="s">
        <v>1202</v>
      </c>
      <c r="Q486" s="306">
        <v>128</v>
      </c>
      <c r="R486" s="306">
        <v>990</v>
      </c>
      <c r="S486" s="210">
        <f t="shared" si="35"/>
        <v>2182.57578</v>
      </c>
      <c r="T486" s="165">
        <f t="shared" si="31"/>
        <v>0.1292929292929293</v>
      </c>
      <c r="U486" s="206" t="s">
        <v>1142</v>
      </c>
      <c r="V486" s="206"/>
      <c r="W486" s="214"/>
      <c r="X486" s="206"/>
      <c r="Y486" s="206"/>
      <c r="Z486" s="203"/>
      <c r="AA486" s="175">
        <f t="shared" si="32"/>
        <v>0</v>
      </c>
      <c r="AB486" s="282"/>
      <c r="AC486" s="313">
        <f t="shared" si="33"/>
        <v>1</v>
      </c>
    </row>
    <row r="487" spans="8:29" ht="15" customHeight="1">
      <c r="H487" s="181" t="s">
        <v>1088</v>
      </c>
      <c r="I487" s="182" t="s">
        <v>785</v>
      </c>
      <c r="J487" s="219" t="s">
        <v>1061</v>
      </c>
      <c r="K487" s="220">
        <v>1993</v>
      </c>
      <c r="L487" s="221" t="s">
        <v>1440</v>
      </c>
      <c r="M487" s="221" t="s">
        <v>259</v>
      </c>
      <c r="N487" s="221"/>
      <c r="O487" s="222"/>
      <c r="P487" s="223" t="s">
        <v>1202</v>
      </c>
      <c r="Q487" s="306">
        <v>128</v>
      </c>
      <c r="R487" s="306">
        <v>1000</v>
      </c>
      <c r="S487" s="210">
        <f t="shared" si="35"/>
        <v>2204.6220000000003</v>
      </c>
      <c r="T487" s="165">
        <f t="shared" si="31"/>
        <v>0.128</v>
      </c>
      <c r="U487" s="206" t="s">
        <v>1142</v>
      </c>
      <c r="V487" s="206"/>
      <c r="W487" s="214"/>
      <c r="X487" s="206"/>
      <c r="Y487" s="206"/>
      <c r="Z487" s="203"/>
      <c r="AA487" s="175">
        <f t="shared" si="32"/>
        <v>0</v>
      </c>
      <c r="AB487" s="282"/>
      <c r="AC487" s="313">
        <f t="shared" si="33"/>
        <v>1</v>
      </c>
    </row>
    <row r="488" spans="8:29" ht="15" customHeight="1">
      <c r="H488" s="181" t="s">
        <v>1088</v>
      </c>
      <c r="I488" s="182" t="s">
        <v>786</v>
      </c>
      <c r="J488" s="219" t="s">
        <v>1061</v>
      </c>
      <c r="K488" s="220">
        <v>1997</v>
      </c>
      <c r="L488" s="221" t="s">
        <v>1440</v>
      </c>
      <c r="M488" s="221" t="s">
        <v>259</v>
      </c>
      <c r="N488" s="221"/>
      <c r="O488" s="222"/>
      <c r="P488" s="223" t="s">
        <v>1202</v>
      </c>
      <c r="Q488" s="306">
        <v>128</v>
      </c>
      <c r="R488" s="306">
        <v>1000</v>
      </c>
      <c r="S488" s="210">
        <f t="shared" si="35"/>
        <v>2204.6220000000003</v>
      </c>
      <c r="T488" s="165">
        <f t="shared" si="31"/>
        <v>0.128</v>
      </c>
      <c r="U488" s="206" t="s">
        <v>1142</v>
      </c>
      <c r="V488" s="206"/>
      <c r="W488" s="214"/>
      <c r="X488" s="206"/>
      <c r="Y488" s="206"/>
      <c r="Z488" s="203"/>
      <c r="AA488" s="175">
        <f t="shared" si="32"/>
        <v>0</v>
      </c>
      <c r="AB488" s="282"/>
      <c r="AC488" s="313">
        <f t="shared" si="33"/>
        <v>1</v>
      </c>
    </row>
    <row r="489" spans="8:29" ht="15" customHeight="1">
      <c r="H489" s="181" t="s">
        <v>1088</v>
      </c>
      <c r="I489" s="182" t="s">
        <v>787</v>
      </c>
      <c r="J489" s="219" t="s">
        <v>1061</v>
      </c>
      <c r="K489" s="220">
        <v>1995</v>
      </c>
      <c r="L489" s="221" t="s">
        <v>1440</v>
      </c>
      <c r="M489" s="221" t="s">
        <v>259</v>
      </c>
      <c r="N489" s="221"/>
      <c r="O489" s="222"/>
      <c r="P489" s="223" t="s">
        <v>1202</v>
      </c>
      <c r="Q489" s="306">
        <v>128</v>
      </c>
      <c r="R489" s="306">
        <v>990</v>
      </c>
      <c r="S489" s="210">
        <f t="shared" si="35"/>
        <v>2182.57578</v>
      </c>
      <c r="T489" s="165">
        <f t="shared" si="31"/>
        <v>0.1292929292929293</v>
      </c>
      <c r="U489" s="206" t="s">
        <v>1142</v>
      </c>
      <c r="V489" s="206"/>
      <c r="W489" s="214"/>
      <c r="X489" s="206"/>
      <c r="Y489" s="206"/>
      <c r="Z489" s="203"/>
      <c r="AA489" s="175">
        <f t="shared" si="32"/>
        <v>0</v>
      </c>
      <c r="AB489" s="283"/>
      <c r="AC489" s="313">
        <f t="shared" si="33"/>
        <v>1</v>
      </c>
    </row>
    <row r="490" spans="8:29" ht="15" customHeight="1">
      <c r="H490" s="181" t="s">
        <v>1088</v>
      </c>
      <c r="I490" s="182" t="s">
        <v>788</v>
      </c>
      <c r="J490" s="219" t="s">
        <v>1061</v>
      </c>
      <c r="K490" s="220">
        <v>1995</v>
      </c>
      <c r="L490" s="221" t="s">
        <v>1440</v>
      </c>
      <c r="M490" s="221" t="s">
        <v>259</v>
      </c>
      <c r="N490" s="221"/>
      <c r="O490" s="222"/>
      <c r="P490" s="223" t="s">
        <v>1202</v>
      </c>
      <c r="Q490" s="306">
        <v>128</v>
      </c>
      <c r="R490" s="306">
        <v>990</v>
      </c>
      <c r="S490" s="210">
        <f t="shared" si="35"/>
        <v>2182.57578</v>
      </c>
      <c r="T490" s="165">
        <f t="shared" si="31"/>
        <v>0.1292929292929293</v>
      </c>
      <c r="U490" s="206" t="s">
        <v>1142</v>
      </c>
      <c r="V490" s="206"/>
      <c r="W490" s="214"/>
      <c r="X490" s="206"/>
      <c r="Y490" s="206"/>
      <c r="Z490" s="203"/>
      <c r="AA490" s="175">
        <f t="shared" si="32"/>
        <v>0</v>
      </c>
      <c r="AB490" s="281"/>
      <c r="AC490" s="313">
        <f t="shared" si="33"/>
        <v>1</v>
      </c>
    </row>
    <row r="491" spans="8:29" ht="15" customHeight="1">
      <c r="H491" s="181" t="s">
        <v>1088</v>
      </c>
      <c r="I491" s="182" t="s">
        <v>789</v>
      </c>
      <c r="J491" s="219" t="s">
        <v>1061</v>
      </c>
      <c r="K491" s="220">
        <v>1993</v>
      </c>
      <c r="L491" s="221" t="s">
        <v>1440</v>
      </c>
      <c r="M491" s="221" t="s">
        <v>259</v>
      </c>
      <c r="N491" s="221"/>
      <c r="O491" s="222"/>
      <c r="P491" s="223" t="s">
        <v>1202</v>
      </c>
      <c r="Q491" s="306">
        <v>128</v>
      </c>
      <c r="R491" s="306">
        <v>1000</v>
      </c>
      <c r="S491" s="210">
        <f t="shared" si="35"/>
        <v>2204.6220000000003</v>
      </c>
      <c r="T491" s="165">
        <f t="shared" si="31"/>
        <v>0.128</v>
      </c>
      <c r="U491" s="206" t="s">
        <v>1142</v>
      </c>
      <c r="V491" s="206"/>
      <c r="W491" s="214"/>
      <c r="X491" s="206"/>
      <c r="Y491" s="206"/>
      <c r="Z491" s="203"/>
      <c r="AA491" s="175">
        <f t="shared" si="32"/>
        <v>0</v>
      </c>
      <c r="AB491" s="282"/>
      <c r="AC491" s="313">
        <f t="shared" si="33"/>
        <v>1</v>
      </c>
    </row>
    <row r="492" spans="8:29" ht="15" customHeight="1">
      <c r="H492" s="181" t="s">
        <v>1088</v>
      </c>
      <c r="I492" s="182" t="s">
        <v>791</v>
      </c>
      <c r="J492" s="219" t="s">
        <v>1061</v>
      </c>
      <c r="K492" s="220">
        <v>2005</v>
      </c>
      <c r="L492" s="221" t="s">
        <v>1440</v>
      </c>
      <c r="M492" s="221" t="s">
        <v>261</v>
      </c>
      <c r="N492" s="221"/>
      <c r="O492" s="222"/>
      <c r="P492" s="223" t="s">
        <v>1202</v>
      </c>
      <c r="Q492" s="306">
        <v>268</v>
      </c>
      <c r="R492" s="306">
        <v>1600</v>
      </c>
      <c r="S492" s="210">
        <f t="shared" si="35"/>
        <v>3527.3952</v>
      </c>
      <c r="T492" s="165">
        <f t="shared" si="31"/>
        <v>0.1675</v>
      </c>
      <c r="U492" s="206"/>
      <c r="V492" s="206"/>
      <c r="W492" s="214"/>
      <c r="X492" s="206"/>
      <c r="Y492" s="206"/>
      <c r="Z492" s="203"/>
      <c r="AA492" s="175">
        <f t="shared" si="32"/>
        <v>0</v>
      </c>
      <c r="AB492" s="282"/>
      <c r="AC492" s="313">
        <f t="shared" si="33"/>
        <v>1</v>
      </c>
    </row>
    <row r="493" spans="8:29" ht="15" customHeight="1">
      <c r="H493" s="181" t="s">
        <v>1088</v>
      </c>
      <c r="I493" s="182" t="s">
        <v>792</v>
      </c>
      <c r="J493" s="219" t="s">
        <v>1061</v>
      </c>
      <c r="K493" s="220">
        <v>2002</v>
      </c>
      <c r="L493" s="221" t="s">
        <v>1440</v>
      </c>
      <c r="M493" s="221" t="s">
        <v>260</v>
      </c>
      <c r="N493" s="221"/>
      <c r="O493" s="222"/>
      <c r="P493" s="223" t="s">
        <v>1202</v>
      </c>
      <c r="Q493" s="306">
        <v>162</v>
      </c>
      <c r="R493" s="306">
        <v>1169.64</v>
      </c>
      <c r="S493" s="210">
        <f t="shared" si="35"/>
        <v>2578.6140760800004</v>
      </c>
      <c r="T493" s="165">
        <f t="shared" si="31"/>
        <v>0.13850415512465372</v>
      </c>
      <c r="U493" s="206"/>
      <c r="V493" s="206"/>
      <c r="W493" s="214"/>
      <c r="X493" s="206"/>
      <c r="Y493" s="206"/>
      <c r="Z493" s="201"/>
      <c r="AA493" s="175">
        <f t="shared" si="32"/>
        <v>0</v>
      </c>
      <c r="AB493" s="282"/>
      <c r="AC493" s="313">
        <f t="shared" si="33"/>
        <v>1</v>
      </c>
    </row>
    <row r="494" spans="8:29" ht="15" customHeight="1">
      <c r="H494" s="181" t="s">
        <v>1088</v>
      </c>
      <c r="I494" s="182" t="s">
        <v>793</v>
      </c>
      <c r="J494" s="219" t="s">
        <v>1061</v>
      </c>
      <c r="K494" s="220">
        <v>1998</v>
      </c>
      <c r="L494" s="221" t="s">
        <v>1440</v>
      </c>
      <c r="M494" s="221" t="s">
        <v>259</v>
      </c>
      <c r="N494" s="221"/>
      <c r="O494" s="222"/>
      <c r="P494" s="223" t="s">
        <v>1202</v>
      </c>
      <c r="Q494" s="225">
        <v>146</v>
      </c>
      <c r="R494" s="225">
        <v>1030</v>
      </c>
      <c r="S494" s="210">
        <f t="shared" si="35"/>
        <v>2270.76066</v>
      </c>
      <c r="T494" s="165">
        <f t="shared" si="31"/>
        <v>0.141747572815534</v>
      </c>
      <c r="U494" s="209" t="s">
        <v>1142</v>
      </c>
      <c r="V494" s="209"/>
      <c r="W494" s="208"/>
      <c r="X494" s="209"/>
      <c r="Y494" s="209"/>
      <c r="Z494" s="209"/>
      <c r="AA494" s="175">
        <f t="shared" si="32"/>
        <v>0</v>
      </c>
      <c r="AB494" s="282"/>
      <c r="AC494" s="313">
        <f t="shared" si="33"/>
        <v>1</v>
      </c>
    </row>
    <row r="495" spans="8:29" ht="15" customHeight="1">
      <c r="H495" s="181" t="s">
        <v>1088</v>
      </c>
      <c r="I495" s="182" t="s">
        <v>794</v>
      </c>
      <c r="J495" s="219" t="s">
        <v>1061</v>
      </c>
      <c r="K495" s="220">
        <v>2004</v>
      </c>
      <c r="L495" s="221" t="s">
        <v>1440</v>
      </c>
      <c r="M495" s="221" t="s">
        <v>259</v>
      </c>
      <c r="N495" s="221"/>
      <c r="O495" s="222"/>
      <c r="P495" s="223" t="s">
        <v>1202</v>
      </c>
      <c r="Q495" s="306">
        <v>123</v>
      </c>
      <c r="R495" s="306">
        <v>1050</v>
      </c>
      <c r="S495" s="210">
        <f t="shared" si="35"/>
        <v>2314.8531000000003</v>
      </c>
      <c r="T495" s="165">
        <f t="shared" si="31"/>
        <v>0.11714285714285715</v>
      </c>
      <c r="U495" s="206" t="s">
        <v>1142</v>
      </c>
      <c r="V495" s="206"/>
      <c r="W495" s="214"/>
      <c r="X495" s="206"/>
      <c r="Y495" s="206"/>
      <c r="Z495" s="203"/>
      <c r="AA495" s="175">
        <f t="shared" si="32"/>
        <v>0</v>
      </c>
      <c r="AB495" s="282"/>
      <c r="AC495" s="313">
        <f t="shared" si="33"/>
        <v>1</v>
      </c>
    </row>
    <row r="496" spans="8:29" ht="15" customHeight="1">
      <c r="H496" s="181" t="s">
        <v>1088</v>
      </c>
      <c r="I496" s="182" t="s">
        <v>795</v>
      </c>
      <c r="J496" s="219" t="s">
        <v>1061</v>
      </c>
      <c r="K496" s="220">
        <v>2000</v>
      </c>
      <c r="L496" s="221" t="s">
        <v>1440</v>
      </c>
      <c r="M496" s="221" t="s">
        <v>259</v>
      </c>
      <c r="N496" s="221"/>
      <c r="O496" s="222"/>
      <c r="P496" s="223" t="s">
        <v>1202</v>
      </c>
      <c r="Q496" s="306">
        <v>158</v>
      </c>
      <c r="R496" s="306">
        <v>1080</v>
      </c>
      <c r="S496" s="210">
        <f t="shared" si="35"/>
        <v>2380.99176</v>
      </c>
      <c r="T496" s="165">
        <f t="shared" si="31"/>
        <v>0.14629629629629629</v>
      </c>
      <c r="U496" s="206" t="s">
        <v>1142</v>
      </c>
      <c r="V496" s="206"/>
      <c r="W496" s="214"/>
      <c r="X496" s="206"/>
      <c r="Y496" s="206"/>
      <c r="Z496" s="203"/>
      <c r="AA496" s="175">
        <f t="shared" si="32"/>
        <v>0</v>
      </c>
      <c r="AB496" s="281"/>
      <c r="AC496" s="313">
        <f t="shared" si="33"/>
        <v>1</v>
      </c>
    </row>
    <row r="497" spans="8:29" ht="15" customHeight="1">
      <c r="H497" s="181" t="s">
        <v>1088</v>
      </c>
      <c r="I497" s="182" t="s">
        <v>796</v>
      </c>
      <c r="J497" s="219" t="s">
        <v>1061</v>
      </c>
      <c r="K497" s="220">
        <v>2004</v>
      </c>
      <c r="L497" s="221" t="s">
        <v>1440</v>
      </c>
      <c r="M497" s="221" t="s">
        <v>259</v>
      </c>
      <c r="N497" s="221"/>
      <c r="O497" s="222"/>
      <c r="P497" s="223" t="s">
        <v>1202</v>
      </c>
      <c r="Q497" s="306">
        <v>158</v>
      </c>
      <c r="R497" s="306">
        <v>1070</v>
      </c>
      <c r="S497" s="210">
        <f t="shared" si="35"/>
        <v>2358.94554</v>
      </c>
      <c r="T497" s="165">
        <f t="shared" si="31"/>
        <v>0.14766355140186915</v>
      </c>
      <c r="U497" s="206" t="s">
        <v>1142</v>
      </c>
      <c r="V497" s="206"/>
      <c r="W497" s="214"/>
      <c r="X497" s="206"/>
      <c r="Y497" s="206"/>
      <c r="Z497" s="203"/>
      <c r="AA497" s="175">
        <f t="shared" si="32"/>
        <v>0</v>
      </c>
      <c r="AB497" s="282"/>
      <c r="AC497" s="313">
        <f t="shared" si="33"/>
        <v>1</v>
      </c>
    </row>
    <row r="498" spans="8:29" ht="15" customHeight="1">
      <c r="H498" s="181" t="s">
        <v>1088</v>
      </c>
      <c r="I498" s="182" t="s">
        <v>797</v>
      </c>
      <c r="J498" s="219" t="s">
        <v>1061</v>
      </c>
      <c r="K498" s="220">
        <v>2007</v>
      </c>
      <c r="L498" s="221" t="s">
        <v>1443</v>
      </c>
      <c r="M498" s="221" t="s">
        <v>259</v>
      </c>
      <c r="N498" s="221"/>
      <c r="O498" s="222"/>
      <c r="P498" s="223" t="s">
        <v>1202</v>
      </c>
      <c r="Q498" s="306">
        <v>168</v>
      </c>
      <c r="R498" s="306">
        <v>1100</v>
      </c>
      <c r="S498" s="210">
        <f t="shared" si="35"/>
        <v>2425.0842000000002</v>
      </c>
      <c r="T498" s="165">
        <f t="shared" si="31"/>
        <v>0.15272727272727274</v>
      </c>
      <c r="U498" s="206" t="s">
        <v>1142</v>
      </c>
      <c r="V498" s="206"/>
      <c r="W498" s="214"/>
      <c r="X498" s="206"/>
      <c r="Y498" s="206"/>
      <c r="Z498" s="203">
        <v>43.373</v>
      </c>
      <c r="AA498" s="175">
        <f t="shared" si="32"/>
        <v>6.985720000000001</v>
      </c>
      <c r="AB498" s="281"/>
      <c r="AC498" s="313">
        <f t="shared" si="33"/>
        <v>1</v>
      </c>
    </row>
    <row r="499" spans="8:29" ht="15" customHeight="1">
      <c r="H499" s="181" t="s">
        <v>1088</v>
      </c>
      <c r="I499" s="182" t="s">
        <v>814</v>
      </c>
      <c r="J499" s="219" t="s">
        <v>1061</v>
      </c>
      <c r="K499" s="220">
        <v>1985</v>
      </c>
      <c r="L499" s="221" t="s">
        <v>1440</v>
      </c>
      <c r="M499" s="221" t="s">
        <v>259</v>
      </c>
      <c r="N499" s="221" t="s">
        <v>1438</v>
      </c>
      <c r="O499" s="222"/>
      <c r="P499" s="223" t="s">
        <v>1202</v>
      </c>
      <c r="Q499" s="306">
        <v>182</v>
      </c>
      <c r="R499" s="306">
        <v>1280</v>
      </c>
      <c r="S499" s="210">
        <f t="shared" si="35"/>
        <v>2821.91616</v>
      </c>
      <c r="T499" s="165">
        <f t="shared" si="31"/>
        <v>0.1421875</v>
      </c>
      <c r="U499" s="206"/>
      <c r="V499" s="206"/>
      <c r="W499" s="214"/>
      <c r="X499" s="206"/>
      <c r="Y499" s="206"/>
      <c r="Z499" s="203"/>
      <c r="AA499" s="175">
        <f t="shared" si="32"/>
        <v>0</v>
      </c>
      <c r="AB499" s="282"/>
      <c r="AC499" s="313">
        <f t="shared" si="33"/>
        <v>1</v>
      </c>
    </row>
    <row r="500" spans="8:29" ht="15" customHeight="1">
      <c r="H500" s="181" t="s">
        <v>1088</v>
      </c>
      <c r="I500" s="182" t="s">
        <v>798</v>
      </c>
      <c r="J500" s="219" t="s">
        <v>1061</v>
      </c>
      <c r="K500" s="220">
        <v>1990</v>
      </c>
      <c r="L500" s="221" t="s">
        <v>1442</v>
      </c>
      <c r="M500" s="221" t="s">
        <v>259</v>
      </c>
      <c r="N500" s="221" t="s">
        <v>1438</v>
      </c>
      <c r="O500" s="222"/>
      <c r="P500" s="223" t="s">
        <v>1202</v>
      </c>
      <c r="Q500" s="224">
        <v>198</v>
      </c>
      <c r="R500" s="224">
        <v>1250</v>
      </c>
      <c r="S500" s="210">
        <f t="shared" si="35"/>
        <v>2755.7775</v>
      </c>
      <c r="T500" s="165">
        <f t="shared" si="31"/>
        <v>0.1584</v>
      </c>
      <c r="U500" s="209"/>
      <c r="V500" s="209"/>
      <c r="W500" s="208"/>
      <c r="X500" s="209"/>
      <c r="Y500" s="209"/>
      <c r="Z500" s="209"/>
      <c r="AA500" s="175">
        <f t="shared" si="32"/>
        <v>0</v>
      </c>
      <c r="AB500" s="281"/>
      <c r="AC500" s="313">
        <f t="shared" si="33"/>
        <v>1</v>
      </c>
    </row>
    <row r="501" spans="8:29" ht="15" customHeight="1">
      <c r="H501" s="181" t="s">
        <v>1088</v>
      </c>
      <c r="I501" s="182" t="s">
        <v>799</v>
      </c>
      <c r="J501" s="219" t="s">
        <v>1061</v>
      </c>
      <c r="K501" s="220">
        <v>1990</v>
      </c>
      <c r="L501" s="221" t="s">
        <v>1440</v>
      </c>
      <c r="M501" s="221" t="s">
        <v>259</v>
      </c>
      <c r="N501" s="221" t="s">
        <v>1438</v>
      </c>
      <c r="O501" s="222"/>
      <c r="P501" s="223" t="s">
        <v>1202</v>
      </c>
      <c r="Q501" s="306">
        <v>202</v>
      </c>
      <c r="R501" s="306">
        <v>1250</v>
      </c>
      <c r="S501" s="210">
        <f t="shared" si="35"/>
        <v>2755.7775</v>
      </c>
      <c r="T501" s="165">
        <f t="shared" si="31"/>
        <v>0.1616</v>
      </c>
      <c r="U501" s="206"/>
      <c r="V501" s="206"/>
      <c r="W501" s="214"/>
      <c r="X501" s="206"/>
      <c r="Y501" s="206"/>
      <c r="Z501" s="203"/>
      <c r="AA501" s="175">
        <f t="shared" si="32"/>
        <v>0</v>
      </c>
      <c r="AB501" s="282"/>
      <c r="AC501" s="313">
        <f t="shared" si="33"/>
        <v>1</v>
      </c>
    </row>
    <row r="502" spans="8:29" ht="15" customHeight="1">
      <c r="H502" s="181" t="s">
        <v>1088</v>
      </c>
      <c r="I502" s="182" t="s">
        <v>800</v>
      </c>
      <c r="J502" s="219" t="s">
        <v>1061</v>
      </c>
      <c r="K502" s="220">
        <v>2000</v>
      </c>
      <c r="L502" s="221" t="s">
        <v>1440</v>
      </c>
      <c r="M502" s="221" t="s">
        <v>259</v>
      </c>
      <c r="N502" s="221" t="s">
        <v>1438</v>
      </c>
      <c r="O502" s="222"/>
      <c r="P502" s="223" t="s">
        <v>1202</v>
      </c>
      <c r="Q502" s="224">
        <v>526</v>
      </c>
      <c r="R502" s="224">
        <v>1080</v>
      </c>
      <c r="S502" s="210">
        <f t="shared" si="35"/>
        <v>2380.99176</v>
      </c>
      <c r="T502" s="165">
        <f t="shared" si="31"/>
        <v>0.48703703703703705</v>
      </c>
      <c r="U502" s="209"/>
      <c r="V502" s="209"/>
      <c r="W502" s="208"/>
      <c r="X502" s="209"/>
      <c r="Y502" s="209"/>
      <c r="Z502" s="209">
        <v>38.421</v>
      </c>
      <c r="AA502" s="175">
        <f t="shared" si="32"/>
        <v>8.76844</v>
      </c>
      <c r="AB502" s="282"/>
      <c r="AC502" s="313">
        <f t="shared" si="33"/>
        <v>1</v>
      </c>
    </row>
    <row r="503" spans="8:29" ht="15" customHeight="1">
      <c r="H503" s="181" t="s">
        <v>1088</v>
      </c>
      <c r="I503" s="182" t="s">
        <v>801</v>
      </c>
      <c r="J503" s="219" t="s">
        <v>1061</v>
      </c>
      <c r="K503" s="220">
        <v>2002</v>
      </c>
      <c r="L503" s="221" t="s">
        <v>1442</v>
      </c>
      <c r="M503" s="221" t="s">
        <v>259</v>
      </c>
      <c r="N503" s="221" t="s">
        <v>1438</v>
      </c>
      <c r="O503" s="222"/>
      <c r="P503" s="223" t="s">
        <v>1202</v>
      </c>
      <c r="Q503" s="306">
        <v>276</v>
      </c>
      <c r="R503" s="306">
        <v>1270</v>
      </c>
      <c r="S503" s="210">
        <f t="shared" si="35"/>
        <v>2799.86994</v>
      </c>
      <c r="T503" s="165">
        <f t="shared" si="31"/>
        <v>0.2173228346456693</v>
      </c>
      <c r="U503" s="206"/>
      <c r="V503" s="206"/>
      <c r="W503" s="214"/>
      <c r="X503" s="206"/>
      <c r="Y503" s="206"/>
      <c r="Z503" s="203"/>
      <c r="AA503" s="175">
        <f t="shared" si="32"/>
        <v>0</v>
      </c>
      <c r="AB503" s="282"/>
      <c r="AC503" s="313">
        <f t="shared" si="33"/>
        <v>1</v>
      </c>
    </row>
    <row r="504" spans="8:29" ht="15" customHeight="1">
      <c r="H504" s="181" t="s">
        <v>1088</v>
      </c>
      <c r="I504" s="182" t="s">
        <v>802</v>
      </c>
      <c r="J504" s="219" t="s">
        <v>1061</v>
      </c>
      <c r="K504" s="220">
        <v>1993</v>
      </c>
      <c r="L504" s="221" t="s">
        <v>1440</v>
      </c>
      <c r="M504" s="221" t="s">
        <v>259</v>
      </c>
      <c r="N504" s="221" t="s">
        <v>1438</v>
      </c>
      <c r="O504" s="222"/>
      <c r="P504" s="223" t="s">
        <v>1202</v>
      </c>
      <c r="Q504" s="225">
        <v>247</v>
      </c>
      <c r="R504" s="225">
        <v>1260</v>
      </c>
      <c r="S504" s="210">
        <f t="shared" si="35"/>
        <v>2777.8237200000003</v>
      </c>
      <c r="T504" s="165">
        <f t="shared" si="31"/>
        <v>0.19603174603174603</v>
      </c>
      <c r="U504" s="209"/>
      <c r="V504" s="209"/>
      <c r="W504" s="208"/>
      <c r="X504" s="209"/>
      <c r="Y504" s="209"/>
      <c r="Z504" s="209">
        <v>42.188</v>
      </c>
      <c r="AA504" s="175">
        <f t="shared" si="32"/>
        <v>7.412319999999999</v>
      </c>
      <c r="AB504" s="282"/>
      <c r="AC504" s="313">
        <f t="shared" si="33"/>
        <v>1</v>
      </c>
    </row>
    <row r="505" spans="8:29" ht="15" customHeight="1">
      <c r="H505" s="181" t="s">
        <v>1088</v>
      </c>
      <c r="I505" s="182" t="s">
        <v>803</v>
      </c>
      <c r="J505" s="219" t="s">
        <v>1061</v>
      </c>
      <c r="K505" s="220">
        <v>2001</v>
      </c>
      <c r="L505" s="221" t="s">
        <v>1440</v>
      </c>
      <c r="M505" s="221" t="s">
        <v>259</v>
      </c>
      <c r="N505" s="221" t="s">
        <v>1438</v>
      </c>
      <c r="O505" s="222"/>
      <c r="P505" s="223" t="s">
        <v>1202</v>
      </c>
      <c r="Q505" s="306">
        <v>276</v>
      </c>
      <c r="R505" s="306">
        <v>1260</v>
      </c>
      <c r="S505" s="210">
        <f t="shared" si="35"/>
        <v>2777.8237200000003</v>
      </c>
      <c r="T505" s="165">
        <f t="shared" si="31"/>
        <v>0.21904761904761905</v>
      </c>
      <c r="U505" s="206"/>
      <c r="V505" s="206"/>
      <c r="W505" s="214"/>
      <c r="X505" s="206"/>
      <c r="Y505" s="206"/>
      <c r="Z505" s="203"/>
      <c r="AA505" s="175">
        <f t="shared" si="32"/>
        <v>0</v>
      </c>
      <c r="AB505" s="282"/>
      <c r="AC505" s="313">
        <f t="shared" si="33"/>
        <v>1</v>
      </c>
    </row>
    <row r="506" spans="8:29" ht="15" customHeight="1">
      <c r="H506" s="181" t="s">
        <v>1088</v>
      </c>
      <c r="I506" s="182" t="s">
        <v>804</v>
      </c>
      <c r="J506" s="219" t="s">
        <v>1061</v>
      </c>
      <c r="K506" s="220">
        <v>2000</v>
      </c>
      <c r="L506" s="221" t="s">
        <v>1440</v>
      </c>
      <c r="M506" s="221" t="s">
        <v>259</v>
      </c>
      <c r="N506" s="221" t="s">
        <v>1438</v>
      </c>
      <c r="O506" s="222"/>
      <c r="P506" s="223" t="s">
        <v>1202</v>
      </c>
      <c r="Q506" s="306">
        <v>276</v>
      </c>
      <c r="R506" s="306">
        <v>1280</v>
      </c>
      <c r="S506" s="210">
        <f t="shared" si="35"/>
        <v>2821.91616</v>
      </c>
      <c r="T506" s="165">
        <f t="shared" si="31"/>
        <v>0.215625</v>
      </c>
      <c r="U506" s="206"/>
      <c r="V506" s="206"/>
      <c r="W506" s="214"/>
      <c r="X506" s="206"/>
      <c r="Y506" s="206"/>
      <c r="Z506" s="203"/>
      <c r="AA506" s="175">
        <f t="shared" si="32"/>
        <v>0</v>
      </c>
      <c r="AB506" s="281"/>
      <c r="AC506" s="313">
        <f t="shared" si="33"/>
        <v>1</v>
      </c>
    </row>
    <row r="507" spans="8:29" ht="15" customHeight="1">
      <c r="H507" s="181" t="s">
        <v>1088</v>
      </c>
      <c r="I507" s="182" t="s">
        <v>805</v>
      </c>
      <c r="J507" s="219" t="s">
        <v>1061</v>
      </c>
      <c r="K507" s="220">
        <v>1998</v>
      </c>
      <c r="L507" s="221" t="s">
        <v>1440</v>
      </c>
      <c r="M507" s="221" t="s">
        <v>259</v>
      </c>
      <c r="N507" s="221" t="s">
        <v>1438</v>
      </c>
      <c r="O507" s="222"/>
      <c r="P507" s="223" t="s">
        <v>1202</v>
      </c>
      <c r="Q507" s="306">
        <v>285</v>
      </c>
      <c r="R507" s="306">
        <v>1280</v>
      </c>
      <c r="S507" s="210">
        <f t="shared" si="35"/>
        <v>2821.91616</v>
      </c>
      <c r="T507" s="165">
        <f t="shared" si="31"/>
        <v>0.22265625</v>
      </c>
      <c r="U507" s="206"/>
      <c r="V507" s="206"/>
      <c r="W507" s="214"/>
      <c r="X507" s="206"/>
      <c r="Y507" s="206"/>
      <c r="Z507" s="203">
        <v>41.019</v>
      </c>
      <c r="AA507" s="175">
        <f t="shared" si="32"/>
        <v>7.833160000000001</v>
      </c>
      <c r="AB507" s="282"/>
      <c r="AC507" s="313">
        <f t="shared" si="33"/>
        <v>1</v>
      </c>
    </row>
    <row r="508" spans="8:29" ht="15" customHeight="1">
      <c r="H508" s="181" t="s">
        <v>1088</v>
      </c>
      <c r="I508" s="182" t="s">
        <v>806</v>
      </c>
      <c r="J508" s="219" t="s">
        <v>1061</v>
      </c>
      <c r="K508" s="220">
        <v>1995</v>
      </c>
      <c r="L508" s="221" t="s">
        <v>1440</v>
      </c>
      <c r="M508" s="221" t="s">
        <v>259</v>
      </c>
      <c r="N508" s="221" t="s">
        <v>1438</v>
      </c>
      <c r="O508" s="222"/>
      <c r="P508" s="223" t="s">
        <v>1202</v>
      </c>
      <c r="Q508" s="306">
        <v>251</v>
      </c>
      <c r="R508" s="306">
        <v>1260</v>
      </c>
      <c r="S508" s="210">
        <f t="shared" si="35"/>
        <v>2777.8237200000003</v>
      </c>
      <c r="T508" s="165">
        <f t="shared" si="31"/>
        <v>0.1992063492063492</v>
      </c>
      <c r="U508" s="206"/>
      <c r="V508" s="206"/>
      <c r="W508" s="214"/>
      <c r="X508" s="206"/>
      <c r="Y508" s="206"/>
      <c r="Z508" s="203"/>
      <c r="AA508" s="175">
        <f t="shared" si="32"/>
        <v>0</v>
      </c>
      <c r="AB508" s="282"/>
      <c r="AC508" s="313">
        <f t="shared" si="33"/>
        <v>1</v>
      </c>
    </row>
    <row r="509" spans="8:29" ht="15" customHeight="1">
      <c r="H509" s="181" t="s">
        <v>1088</v>
      </c>
      <c r="I509" s="182" t="s">
        <v>807</v>
      </c>
      <c r="J509" s="219" t="s">
        <v>1061</v>
      </c>
      <c r="K509" s="220">
        <v>1996</v>
      </c>
      <c r="L509" s="221" t="s">
        <v>1440</v>
      </c>
      <c r="M509" s="221" t="s">
        <v>259</v>
      </c>
      <c r="N509" s="221" t="s">
        <v>1438</v>
      </c>
      <c r="O509" s="222"/>
      <c r="P509" s="223" t="s">
        <v>1202</v>
      </c>
      <c r="Q509" s="306">
        <v>261</v>
      </c>
      <c r="R509" s="306">
        <v>1280</v>
      </c>
      <c r="S509" s="210">
        <f t="shared" si="35"/>
        <v>2821.91616</v>
      </c>
      <c r="T509" s="165">
        <f t="shared" si="31"/>
        <v>0.20390625</v>
      </c>
      <c r="U509" s="206"/>
      <c r="V509" s="206"/>
      <c r="W509" s="214"/>
      <c r="X509" s="206"/>
      <c r="Y509" s="206"/>
      <c r="Z509" s="203"/>
      <c r="AA509" s="175">
        <f t="shared" si="32"/>
        <v>0</v>
      </c>
      <c r="AB509" s="282"/>
      <c r="AC509" s="313">
        <f t="shared" si="33"/>
        <v>1</v>
      </c>
    </row>
    <row r="510" spans="8:29" ht="15" customHeight="1">
      <c r="H510" s="181" t="s">
        <v>1088</v>
      </c>
      <c r="I510" s="182" t="s">
        <v>808</v>
      </c>
      <c r="J510" s="219" t="s">
        <v>1061</v>
      </c>
      <c r="K510" s="220">
        <v>1997</v>
      </c>
      <c r="L510" s="221" t="s">
        <v>1440</v>
      </c>
      <c r="M510" s="221" t="s">
        <v>259</v>
      </c>
      <c r="N510" s="221" t="s">
        <v>1438</v>
      </c>
      <c r="O510" s="222"/>
      <c r="P510" s="223" t="s">
        <v>1202</v>
      </c>
      <c r="Q510" s="224">
        <v>244</v>
      </c>
      <c r="R510" s="224">
        <v>1280</v>
      </c>
      <c r="S510" s="210">
        <f t="shared" si="35"/>
        <v>2821.91616</v>
      </c>
      <c r="T510" s="165">
        <f t="shared" si="31"/>
        <v>0.190625</v>
      </c>
      <c r="U510" s="209"/>
      <c r="V510" s="209"/>
      <c r="W510" s="208"/>
      <c r="X510" s="209"/>
      <c r="Y510" s="209"/>
      <c r="Z510" s="209"/>
      <c r="AA510" s="175">
        <f t="shared" si="32"/>
        <v>0</v>
      </c>
      <c r="AB510" s="282"/>
      <c r="AC510" s="313">
        <f t="shared" si="33"/>
        <v>1</v>
      </c>
    </row>
    <row r="511" spans="8:29" ht="15" customHeight="1">
      <c r="H511" s="181" t="s">
        <v>1088</v>
      </c>
      <c r="I511" s="182" t="s">
        <v>809</v>
      </c>
      <c r="J511" s="219" t="s">
        <v>1061</v>
      </c>
      <c r="K511" s="220">
        <v>2000</v>
      </c>
      <c r="L511" s="221" t="s">
        <v>1440</v>
      </c>
      <c r="M511" s="221" t="s">
        <v>259</v>
      </c>
      <c r="N511" s="221" t="s">
        <v>1438</v>
      </c>
      <c r="O511" s="222"/>
      <c r="P511" s="223" t="s">
        <v>1202</v>
      </c>
      <c r="Q511" s="306">
        <v>276</v>
      </c>
      <c r="R511" s="306">
        <v>1280</v>
      </c>
      <c r="S511" s="210">
        <f t="shared" si="35"/>
        <v>2821.91616</v>
      </c>
      <c r="T511" s="165">
        <f t="shared" si="31"/>
        <v>0.215625</v>
      </c>
      <c r="U511" s="206"/>
      <c r="V511" s="206"/>
      <c r="W511" s="214"/>
      <c r="X511" s="206"/>
      <c r="Y511" s="206"/>
      <c r="Z511" s="203"/>
      <c r="AA511" s="175">
        <f t="shared" si="32"/>
        <v>0</v>
      </c>
      <c r="AB511" s="282"/>
      <c r="AC511" s="313">
        <f t="shared" si="33"/>
        <v>1</v>
      </c>
    </row>
    <row r="512" spans="8:29" ht="15" customHeight="1">
      <c r="H512" s="181" t="s">
        <v>1088</v>
      </c>
      <c r="I512" s="182" t="s">
        <v>810</v>
      </c>
      <c r="J512" s="219" t="s">
        <v>1061</v>
      </c>
      <c r="K512" s="220">
        <v>1992</v>
      </c>
      <c r="L512" s="221" t="s">
        <v>1440</v>
      </c>
      <c r="M512" s="221" t="s">
        <v>259</v>
      </c>
      <c r="N512" s="221" t="s">
        <v>1438</v>
      </c>
      <c r="O512" s="222"/>
      <c r="P512" s="223" t="s">
        <v>1202</v>
      </c>
      <c r="Q512" s="306">
        <v>251</v>
      </c>
      <c r="R512" s="306">
        <v>1230</v>
      </c>
      <c r="S512" s="210">
        <f t="shared" si="35"/>
        <v>2711.6850600000002</v>
      </c>
      <c r="T512" s="165">
        <f t="shared" si="31"/>
        <v>0.2040650406504065</v>
      </c>
      <c r="U512" s="206"/>
      <c r="V512" s="206"/>
      <c r="W512" s="214"/>
      <c r="X512" s="206"/>
      <c r="Y512" s="206"/>
      <c r="Z512" s="203"/>
      <c r="AA512" s="175">
        <f t="shared" si="32"/>
        <v>0</v>
      </c>
      <c r="AB512" s="286"/>
      <c r="AC512" s="313">
        <f t="shared" si="33"/>
        <v>1</v>
      </c>
    </row>
    <row r="513" spans="8:29" ht="15" customHeight="1">
      <c r="H513" s="181" t="s">
        <v>1088</v>
      </c>
      <c r="I513" s="182" t="s">
        <v>811</v>
      </c>
      <c r="J513" s="219" t="s">
        <v>1061</v>
      </c>
      <c r="K513" s="220">
        <v>1993</v>
      </c>
      <c r="L513" s="221" t="s">
        <v>1440</v>
      </c>
      <c r="M513" s="221" t="s">
        <v>259</v>
      </c>
      <c r="N513" s="221" t="s">
        <v>1438</v>
      </c>
      <c r="O513" s="222"/>
      <c r="P513" s="223" t="s">
        <v>1202</v>
      </c>
      <c r="Q513" s="306">
        <v>251</v>
      </c>
      <c r="R513" s="306">
        <v>1240</v>
      </c>
      <c r="S513" s="210">
        <f t="shared" si="35"/>
        <v>2733.73128</v>
      </c>
      <c r="T513" s="165">
        <f t="shared" si="31"/>
        <v>0.20241935483870968</v>
      </c>
      <c r="U513" s="206"/>
      <c r="V513" s="206"/>
      <c r="W513" s="214"/>
      <c r="X513" s="206"/>
      <c r="Y513" s="206"/>
      <c r="Z513" s="203"/>
      <c r="AA513" s="175">
        <f t="shared" si="32"/>
        <v>0</v>
      </c>
      <c r="AB513" s="282"/>
      <c r="AC513" s="313">
        <f t="shared" si="33"/>
        <v>1</v>
      </c>
    </row>
    <row r="514" spans="8:29" ht="15" customHeight="1">
      <c r="H514" s="181" t="s">
        <v>1088</v>
      </c>
      <c r="I514" s="182" t="s">
        <v>812</v>
      </c>
      <c r="J514" s="219" t="s">
        <v>1061</v>
      </c>
      <c r="K514" s="220">
        <v>1995</v>
      </c>
      <c r="L514" s="221" t="s">
        <v>1440</v>
      </c>
      <c r="M514" s="221" t="s">
        <v>259</v>
      </c>
      <c r="N514" s="221" t="s">
        <v>1438</v>
      </c>
      <c r="O514" s="222"/>
      <c r="P514" s="223" t="s">
        <v>1202</v>
      </c>
      <c r="Q514" s="306">
        <v>251</v>
      </c>
      <c r="R514" s="306">
        <v>1250</v>
      </c>
      <c r="S514" s="210">
        <f t="shared" si="35"/>
        <v>2755.7775</v>
      </c>
      <c r="T514" s="165">
        <f t="shared" si="31"/>
        <v>0.2008</v>
      </c>
      <c r="U514" s="206"/>
      <c r="V514" s="206"/>
      <c r="W514" s="214"/>
      <c r="X514" s="206"/>
      <c r="Y514" s="206"/>
      <c r="Z514" s="203"/>
      <c r="AA514" s="175">
        <f t="shared" si="32"/>
        <v>0</v>
      </c>
      <c r="AB514" s="282"/>
      <c r="AC514" s="313">
        <f t="shared" si="33"/>
        <v>1</v>
      </c>
    </row>
    <row r="515" spans="8:29" ht="15" customHeight="1">
      <c r="H515" s="181" t="s">
        <v>1088</v>
      </c>
      <c r="I515" s="182" t="s">
        <v>813</v>
      </c>
      <c r="J515" s="219" t="s">
        <v>1061</v>
      </c>
      <c r="K515" s="220">
        <v>1996</v>
      </c>
      <c r="L515" s="221" t="s">
        <v>1440</v>
      </c>
      <c r="M515" s="221" t="s">
        <v>259</v>
      </c>
      <c r="N515" s="221" t="s">
        <v>1438</v>
      </c>
      <c r="O515" s="222"/>
      <c r="P515" s="223" t="s">
        <v>1202</v>
      </c>
      <c r="Q515" s="306">
        <v>261</v>
      </c>
      <c r="R515" s="306">
        <v>1250</v>
      </c>
      <c r="S515" s="210">
        <f t="shared" si="35"/>
        <v>2755.7775</v>
      </c>
      <c r="T515" s="165">
        <f aca="true" t="shared" si="36" ref="T515:T578">IF(AND(R515&gt;0,Q515&gt;0),Q515/R515,0)</f>
        <v>0.2088</v>
      </c>
      <c r="U515" s="206"/>
      <c r="V515" s="206"/>
      <c r="W515" s="214"/>
      <c r="X515" s="206"/>
      <c r="Y515" s="206"/>
      <c r="Z515" s="203"/>
      <c r="AA515" s="175">
        <f aca="true" t="shared" si="37" ref="AA515:AA578">MIN(IF(Z515&gt;0,(AHBRatingBest+AHBRatingWorst)-(((AHBRatingBest-AHBRatingWorst)/(ARMWorstTime-ARMBestTime))*(Z515-ARMBestTime)+AHBRatingWorst),0),10)</f>
        <v>0</v>
      </c>
      <c r="AB515" s="281"/>
      <c r="AC515" s="313">
        <f aca="true" t="shared" si="38" ref="AC515:AC578">IF(I515&lt;&gt;"",1,"")</f>
        <v>1</v>
      </c>
    </row>
    <row r="516" spans="8:29" ht="15" customHeight="1">
      <c r="H516" s="181" t="s">
        <v>1088</v>
      </c>
      <c r="I516" s="182" t="s">
        <v>815</v>
      </c>
      <c r="J516" s="219" t="s">
        <v>1061</v>
      </c>
      <c r="K516" s="220">
        <v>2003</v>
      </c>
      <c r="L516" s="221" t="s">
        <v>1440</v>
      </c>
      <c r="M516" s="221" t="s">
        <v>259</v>
      </c>
      <c r="N516" s="221"/>
      <c r="O516" s="222"/>
      <c r="P516" s="223" t="s">
        <v>1202</v>
      </c>
      <c r="Q516" s="306">
        <v>207</v>
      </c>
      <c r="R516" s="306">
        <v>1310</v>
      </c>
      <c r="S516" s="210">
        <f t="shared" si="35"/>
        <v>2888.0548200000003</v>
      </c>
      <c r="T516" s="165">
        <f t="shared" si="36"/>
        <v>0.15801526717557252</v>
      </c>
      <c r="U516" s="206"/>
      <c r="V516" s="206"/>
      <c r="W516" s="208"/>
      <c r="X516" s="206"/>
      <c r="Y516" s="209"/>
      <c r="Z516" s="206"/>
      <c r="AA516" s="175">
        <f t="shared" si="37"/>
        <v>0</v>
      </c>
      <c r="AB516" s="282"/>
      <c r="AC516" s="313">
        <f t="shared" si="38"/>
        <v>1</v>
      </c>
    </row>
    <row r="517" spans="8:29" ht="15" customHeight="1">
      <c r="H517" s="181" t="s">
        <v>1088</v>
      </c>
      <c r="I517" s="182" t="s">
        <v>816</v>
      </c>
      <c r="J517" s="219" t="s">
        <v>1061</v>
      </c>
      <c r="K517" s="220">
        <v>2001</v>
      </c>
      <c r="L517" s="221" t="s">
        <v>1440</v>
      </c>
      <c r="M517" s="221" t="s">
        <v>259</v>
      </c>
      <c r="N517" s="221"/>
      <c r="O517" s="222"/>
      <c r="P517" s="223" t="s">
        <v>1202</v>
      </c>
      <c r="Q517" s="306">
        <v>294</v>
      </c>
      <c r="R517" s="306">
        <v>1200</v>
      </c>
      <c r="S517" s="210">
        <f aca="true" t="shared" si="39" ref="S517:S548">IF(R517&gt;0,R517*2.204622,"")</f>
        <v>2645.5464</v>
      </c>
      <c r="T517" s="165">
        <f t="shared" si="36"/>
        <v>0.245</v>
      </c>
      <c r="U517" s="206"/>
      <c r="V517" s="206"/>
      <c r="W517" s="214"/>
      <c r="X517" s="206"/>
      <c r="Y517" s="206"/>
      <c r="Z517" s="203"/>
      <c r="AA517" s="175">
        <f t="shared" si="37"/>
        <v>0</v>
      </c>
      <c r="AB517" s="282"/>
      <c r="AC517" s="313">
        <f t="shared" si="38"/>
        <v>1</v>
      </c>
    </row>
    <row r="518" spans="8:29" ht="15" customHeight="1">
      <c r="H518" s="181" t="s">
        <v>1088</v>
      </c>
      <c r="I518" s="182" t="s">
        <v>817</v>
      </c>
      <c r="J518" s="219" t="s">
        <v>1061</v>
      </c>
      <c r="K518" s="220">
        <v>2001</v>
      </c>
      <c r="L518" s="221" t="s">
        <v>1440</v>
      </c>
      <c r="M518" s="221" t="s">
        <v>259</v>
      </c>
      <c r="N518" s="221"/>
      <c r="O518" s="222"/>
      <c r="P518" s="223" t="s">
        <v>1202</v>
      </c>
      <c r="Q518" s="306">
        <v>247</v>
      </c>
      <c r="R518" s="306">
        <v>1200</v>
      </c>
      <c r="S518" s="210">
        <f t="shared" si="39"/>
        <v>2645.5464</v>
      </c>
      <c r="T518" s="165">
        <f t="shared" si="36"/>
        <v>0.20583333333333334</v>
      </c>
      <c r="U518" s="206"/>
      <c r="V518" s="206"/>
      <c r="W518" s="214"/>
      <c r="X518" s="206"/>
      <c r="Y518" s="206"/>
      <c r="Z518" s="203"/>
      <c r="AA518" s="175">
        <f t="shared" si="37"/>
        <v>0</v>
      </c>
      <c r="AB518" s="282"/>
      <c r="AC518" s="313">
        <f t="shared" si="38"/>
        <v>1</v>
      </c>
    </row>
    <row r="519" spans="8:29" ht="15" customHeight="1">
      <c r="H519" s="181" t="s">
        <v>1088</v>
      </c>
      <c r="I519" s="182" t="s">
        <v>818</v>
      </c>
      <c r="J519" s="219" t="s">
        <v>1061</v>
      </c>
      <c r="K519" s="220">
        <v>2000</v>
      </c>
      <c r="L519" s="221" t="s">
        <v>1440</v>
      </c>
      <c r="M519" s="221" t="s">
        <v>259</v>
      </c>
      <c r="N519" s="221"/>
      <c r="O519" s="222"/>
      <c r="P519" s="223" t="s">
        <v>1202</v>
      </c>
      <c r="Q519" s="224">
        <v>525</v>
      </c>
      <c r="R519" s="224">
        <v>1100</v>
      </c>
      <c r="S519" s="210">
        <f t="shared" si="39"/>
        <v>2425.0842000000002</v>
      </c>
      <c r="T519" s="165">
        <f t="shared" si="36"/>
        <v>0.4772727272727273</v>
      </c>
      <c r="U519" s="209"/>
      <c r="V519" s="209"/>
      <c r="W519" s="208"/>
      <c r="X519" s="209"/>
      <c r="Y519" s="209"/>
      <c r="Z519" s="209"/>
      <c r="AA519" s="175">
        <f t="shared" si="37"/>
        <v>0</v>
      </c>
      <c r="AB519" s="282"/>
      <c r="AC519" s="313">
        <f t="shared" si="38"/>
        <v>1</v>
      </c>
    </row>
    <row r="520" spans="8:29" ht="15" customHeight="1">
      <c r="H520" s="181" t="s">
        <v>1088</v>
      </c>
      <c r="I520" s="182" t="s">
        <v>819</v>
      </c>
      <c r="J520" s="219" t="s">
        <v>1061</v>
      </c>
      <c r="K520" s="220">
        <v>2003</v>
      </c>
      <c r="L520" s="221" t="s">
        <v>1440</v>
      </c>
      <c r="M520" s="221" t="s">
        <v>259</v>
      </c>
      <c r="N520" s="221"/>
      <c r="O520" s="222"/>
      <c r="P520" s="223" t="s">
        <v>1202</v>
      </c>
      <c r="Q520" s="306">
        <v>211</v>
      </c>
      <c r="R520" s="306">
        <v>1330</v>
      </c>
      <c r="S520" s="210">
        <f t="shared" si="39"/>
        <v>2932.14726</v>
      </c>
      <c r="T520" s="165">
        <f t="shared" si="36"/>
        <v>0.1586466165413534</v>
      </c>
      <c r="U520" s="206"/>
      <c r="V520" s="206"/>
      <c r="W520" s="214"/>
      <c r="X520" s="206"/>
      <c r="Y520" s="206"/>
      <c r="Z520" s="203"/>
      <c r="AA520" s="175">
        <f t="shared" si="37"/>
        <v>0</v>
      </c>
      <c r="AB520" s="282"/>
      <c r="AC520" s="313">
        <f t="shared" si="38"/>
        <v>1</v>
      </c>
    </row>
    <row r="521" spans="8:29" ht="15" customHeight="1">
      <c r="H521" s="181" t="s">
        <v>1088</v>
      </c>
      <c r="I521" s="182" t="s">
        <v>820</v>
      </c>
      <c r="J521" s="219" t="s">
        <v>1061</v>
      </c>
      <c r="K521" s="220">
        <v>2003</v>
      </c>
      <c r="L521" s="221" t="s">
        <v>1440</v>
      </c>
      <c r="M521" s="221" t="s">
        <v>259</v>
      </c>
      <c r="N521" s="221"/>
      <c r="O521" s="222"/>
      <c r="P521" s="223" t="s">
        <v>1202</v>
      </c>
      <c r="Q521" s="306">
        <v>250</v>
      </c>
      <c r="R521" s="306">
        <v>1310</v>
      </c>
      <c r="S521" s="210">
        <f t="shared" si="39"/>
        <v>2888.0548200000003</v>
      </c>
      <c r="T521" s="165">
        <f t="shared" si="36"/>
        <v>0.19083969465648856</v>
      </c>
      <c r="U521" s="206"/>
      <c r="V521" s="206"/>
      <c r="W521" s="214"/>
      <c r="X521" s="206"/>
      <c r="Y521" s="206"/>
      <c r="Z521" s="203"/>
      <c r="AA521" s="175">
        <f t="shared" si="37"/>
        <v>0</v>
      </c>
      <c r="AB521" s="285"/>
      <c r="AC521" s="313">
        <f t="shared" si="38"/>
        <v>1</v>
      </c>
    </row>
    <row r="522" spans="8:29" ht="15" customHeight="1">
      <c r="H522" s="181" t="s">
        <v>1088</v>
      </c>
      <c r="I522" s="182" t="s">
        <v>821</v>
      </c>
      <c r="J522" s="219" t="s">
        <v>1061</v>
      </c>
      <c r="K522" s="220">
        <v>2007</v>
      </c>
      <c r="L522" s="221" t="s">
        <v>1443</v>
      </c>
      <c r="M522" s="221" t="s">
        <v>1049</v>
      </c>
      <c r="N522" s="221"/>
      <c r="O522" s="222"/>
      <c r="P522" s="223" t="s">
        <v>1202</v>
      </c>
      <c r="Q522" s="306">
        <v>250</v>
      </c>
      <c r="R522" s="306">
        <v>1310</v>
      </c>
      <c r="S522" s="210">
        <f t="shared" si="39"/>
        <v>2888.0548200000003</v>
      </c>
      <c r="T522" s="165">
        <f t="shared" si="36"/>
        <v>0.19083969465648856</v>
      </c>
      <c r="U522" s="206"/>
      <c r="V522" s="206"/>
      <c r="W522" s="214"/>
      <c r="X522" s="206"/>
      <c r="Y522" s="206"/>
      <c r="Z522" s="203"/>
      <c r="AA522" s="175">
        <f t="shared" si="37"/>
        <v>0</v>
      </c>
      <c r="AB522" s="281"/>
      <c r="AC522" s="313">
        <f t="shared" si="38"/>
        <v>1</v>
      </c>
    </row>
    <row r="523" spans="8:29" ht="15" customHeight="1">
      <c r="H523" s="181" t="s">
        <v>1088</v>
      </c>
      <c r="I523" s="182" t="s">
        <v>822</v>
      </c>
      <c r="J523" s="219" t="s">
        <v>1061</v>
      </c>
      <c r="K523" s="220">
        <v>1985</v>
      </c>
      <c r="L523" s="221" t="s">
        <v>1440</v>
      </c>
      <c r="M523" s="221" t="s">
        <v>259</v>
      </c>
      <c r="N523" s="221" t="s">
        <v>1438</v>
      </c>
      <c r="O523" s="222"/>
      <c r="P523" s="223" t="s">
        <v>1202</v>
      </c>
      <c r="Q523" s="306">
        <v>182</v>
      </c>
      <c r="R523" s="306">
        <v>1280</v>
      </c>
      <c r="S523" s="210">
        <f t="shared" si="39"/>
        <v>2821.91616</v>
      </c>
      <c r="T523" s="165">
        <f t="shared" si="36"/>
        <v>0.1421875</v>
      </c>
      <c r="U523" s="206"/>
      <c r="V523" s="206"/>
      <c r="W523" s="214"/>
      <c r="X523" s="206"/>
      <c r="Y523" s="206"/>
      <c r="Z523" s="203"/>
      <c r="AA523" s="175">
        <f t="shared" si="37"/>
        <v>0</v>
      </c>
      <c r="AB523" s="281"/>
      <c r="AC523" s="313">
        <f t="shared" si="38"/>
        <v>1</v>
      </c>
    </row>
    <row r="524" spans="8:29" ht="15" customHeight="1">
      <c r="H524" s="181" t="s">
        <v>1088</v>
      </c>
      <c r="I524" s="182" t="s">
        <v>823</v>
      </c>
      <c r="J524" s="219" t="s">
        <v>1061</v>
      </c>
      <c r="K524" s="220">
        <v>1990</v>
      </c>
      <c r="L524" s="221" t="s">
        <v>1440</v>
      </c>
      <c r="M524" s="221" t="s">
        <v>259</v>
      </c>
      <c r="N524" s="221" t="s">
        <v>1438</v>
      </c>
      <c r="O524" s="222"/>
      <c r="P524" s="223" t="s">
        <v>1202</v>
      </c>
      <c r="Q524" s="306">
        <v>212</v>
      </c>
      <c r="R524" s="306">
        <v>1200</v>
      </c>
      <c r="S524" s="210">
        <f t="shared" si="39"/>
        <v>2645.5464</v>
      </c>
      <c r="T524" s="165">
        <f t="shared" si="36"/>
        <v>0.17666666666666667</v>
      </c>
      <c r="U524" s="206"/>
      <c r="V524" s="206"/>
      <c r="W524" s="214"/>
      <c r="X524" s="206"/>
      <c r="Y524" s="206"/>
      <c r="Z524" s="203"/>
      <c r="AA524" s="175">
        <f t="shared" si="37"/>
        <v>0</v>
      </c>
      <c r="AB524" s="282"/>
      <c r="AC524" s="313">
        <f t="shared" si="38"/>
        <v>1</v>
      </c>
    </row>
    <row r="525" spans="8:29" ht="15" customHeight="1">
      <c r="H525" s="181" t="s">
        <v>1079</v>
      </c>
      <c r="I525" s="182" t="s">
        <v>824</v>
      </c>
      <c r="J525" s="219" t="s">
        <v>1133</v>
      </c>
      <c r="K525" s="220">
        <v>1994</v>
      </c>
      <c r="L525" s="221" t="s">
        <v>1443</v>
      </c>
      <c r="M525" s="221" t="s">
        <v>1049</v>
      </c>
      <c r="N525" s="221"/>
      <c r="O525" s="222"/>
      <c r="P525" s="223" t="s">
        <v>1202</v>
      </c>
      <c r="Q525" s="224">
        <v>626</v>
      </c>
      <c r="R525" s="224">
        <v>1140</v>
      </c>
      <c r="S525" s="164">
        <f t="shared" si="39"/>
        <v>2513.26908</v>
      </c>
      <c r="T525" s="165">
        <f t="shared" si="36"/>
        <v>0.5491228070175439</v>
      </c>
      <c r="U525" s="226"/>
      <c r="V525" s="226" t="s">
        <v>1173</v>
      </c>
      <c r="W525" s="227"/>
      <c r="X525" s="226"/>
      <c r="Y525" s="226"/>
      <c r="Z525" s="226">
        <v>38.746</v>
      </c>
      <c r="AA525" s="175">
        <f t="shared" si="37"/>
        <v>8.65144</v>
      </c>
      <c r="AB525" s="282">
        <v>11.39</v>
      </c>
      <c r="AC525" s="313">
        <f t="shared" si="38"/>
        <v>1</v>
      </c>
    </row>
    <row r="526" spans="8:29" ht="15" customHeight="1">
      <c r="H526" s="181" t="s">
        <v>1079</v>
      </c>
      <c r="I526" s="182" t="s">
        <v>296</v>
      </c>
      <c r="J526" s="219" t="s">
        <v>1133</v>
      </c>
      <c r="K526" s="220">
        <v>2010</v>
      </c>
      <c r="L526" s="221" t="s">
        <v>1443</v>
      </c>
      <c r="M526" s="221" t="s">
        <v>1049</v>
      </c>
      <c r="N526" s="221"/>
      <c r="O526" s="222"/>
      <c r="P526" s="223" t="s">
        <v>1202</v>
      </c>
      <c r="Q526" s="224">
        <v>613</v>
      </c>
      <c r="R526" s="224">
        <v>1350</v>
      </c>
      <c r="S526" s="210">
        <f t="shared" si="39"/>
        <v>2976.2397</v>
      </c>
      <c r="T526" s="165">
        <f t="shared" si="36"/>
        <v>0.4540740740740741</v>
      </c>
      <c r="U526" s="209"/>
      <c r="V526" s="209" t="s">
        <v>1173</v>
      </c>
      <c r="W526" s="208"/>
      <c r="X526" s="209"/>
      <c r="Y526" s="209"/>
      <c r="Z526" s="209">
        <v>39.785</v>
      </c>
      <c r="AA526" s="175">
        <f t="shared" si="37"/>
        <v>8.2774</v>
      </c>
      <c r="AB526" s="282"/>
      <c r="AC526" s="313">
        <f t="shared" si="38"/>
        <v>1</v>
      </c>
    </row>
    <row r="527" spans="8:29" ht="15" customHeight="1">
      <c r="H527" s="181" t="s">
        <v>1080</v>
      </c>
      <c r="I527" s="182" t="s">
        <v>297</v>
      </c>
      <c r="J527" s="219" t="s">
        <v>1065</v>
      </c>
      <c r="K527" s="220">
        <v>1991</v>
      </c>
      <c r="L527" s="221" t="s">
        <v>1440</v>
      </c>
      <c r="M527" s="221" t="s">
        <v>259</v>
      </c>
      <c r="N527" s="221"/>
      <c r="O527" s="222"/>
      <c r="P527" s="223" t="s">
        <v>1202</v>
      </c>
      <c r="Q527" s="224">
        <v>235</v>
      </c>
      <c r="R527" s="224">
        <v>1340</v>
      </c>
      <c r="S527" s="210">
        <f t="shared" si="39"/>
        <v>2954.19348</v>
      </c>
      <c r="T527" s="165">
        <f t="shared" si="36"/>
        <v>0.17537313432835822</v>
      </c>
      <c r="U527" s="209"/>
      <c r="V527" s="209" t="s">
        <v>1173</v>
      </c>
      <c r="W527" s="208"/>
      <c r="X527" s="209"/>
      <c r="Y527" s="209"/>
      <c r="Z527" s="209">
        <v>43.07</v>
      </c>
      <c r="AA527" s="175">
        <f t="shared" si="37"/>
        <v>7.0948</v>
      </c>
      <c r="AB527" s="281"/>
      <c r="AC527" s="313">
        <f t="shared" si="38"/>
        <v>1</v>
      </c>
    </row>
    <row r="528" spans="8:29" ht="15" customHeight="1">
      <c r="H528" s="181" t="s">
        <v>1080</v>
      </c>
      <c r="I528" s="182" t="s">
        <v>298</v>
      </c>
      <c r="J528" s="219" t="s">
        <v>1065</v>
      </c>
      <c r="K528" s="220">
        <v>1992</v>
      </c>
      <c r="L528" s="221" t="s">
        <v>1440</v>
      </c>
      <c r="M528" s="221" t="s">
        <v>259</v>
      </c>
      <c r="N528" s="221"/>
      <c r="O528" s="222"/>
      <c r="P528" s="223" t="s">
        <v>1202</v>
      </c>
      <c r="Q528" s="306">
        <v>372</v>
      </c>
      <c r="R528" s="306">
        <v>980</v>
      </c>
      <c r="S528" s="210">
        <f t="shared" si="39"/>
        <v>2160.52956</v>
      </c>
      <c r="T528" s="165">
        <f t="shared" si="36"/>
        <v>0.3795918367346939</v>
      </c>
      <c r="U528" s="204" t="s">
        <v>1141</v>
      </c>
      <c r="V528" s="206" t="s">
        <v>1173</v>
      </c>
      <c r="W528" s="214"/>
      <c r="X528" s="206"/>
      <c r="Y528" s="206"/>
      <c r="Z528" s="203"/>
      <c r="AA528" s="175">
        <f t="shared" si="37"/>
        <v>0</v>
      </c>
      <c r="AB528" s="286"/>
      <c r="AC528" s="313">
        <f t="shared" si="38"/>
        <v>1</v>
      </c>
    </row>
    <row r="529" spans="8:29" ht="15" customHeight="1">
      <c r="H529" s="181" t="s">
        <v>1080</v>
      </c>
      <c r="I529" s="182" t="s">
        <v>299</v>
      </c>
      <c r="J529" s="219" t="s">
        <v>1065</v>
      </c>
      <c r="K529" s="220">
        <v>1954</v>
      </c>
      <c r="L529" s="221" t="s">
        <v>1442</v>
      </c>
      <c r="M529" s="221" t="s">
        <v>259</v>
      </c>
      <c r="N529" s="221"/>
      <c r="O529" s="222"/>
      <c r="P529" s="223" t="s">
        <v>1202</v>
      </c>
      <c r="Q529" s="306">
        <v>212</v>
      </c>
      <c r="R529" s="306">
        <v>1295</v>
      </c>
      <c r="S529" s="210">
        <f t="shared" si="39"/>
        <v>2854.98549</v>
      </c>
      <c r="T529" s="165">
        <f t="shared" si="36"/>
        <v>0.1637065637065637</v>
      </c>
      <c r="U529" s="206"/>
      <c r="V529" s="206" t="s">
        <v>1173</v>
      </c>
      <c r="W529" s="214"/>
      <c r="X529" s="206"/>
      <c r="Y529" s="206"/>
      <c r="Z529" s="203"/>
      <c r="AA529" s="175">
        <f t="shared" si="37"/>
        <v>0</v>
      </c>
      <c r="AB529" s="282"/>
      <c r="AC529" s="313">
        <f t="shared" si="38"/>
        <v>1</v>
      </c>
    </row>
    <row r="530" spans="8:29" ht="15" customHeight="1">
      <c r="H530" s="181" t="s">
        <v>1080</v>
      </c>
      <c r="I530" s="182" t="s">
        <v>300</v>
      </c>
      <c r="J530" s="219" t="s">
        <v>1065</v>
      </c>
      <c r="K530" s="220">
        <v>1998</v>
      </c>
      <c r="L530" s="221" t="s">
        <v>1440</v>
      </c>
      <c r="M530" s="221" t="s">
        <v>260</v>
      </c>
      <c r="N530" s="221"/>
      <c r="O530" s="222"/>
      <c r="P530" s="223" t="s">
        <v>1202</v>
      </c>
      <c r="Q530" s="306">
        <v>100</v>
      </c>
      <c r="R530" s="306">
        <v>1115</v>
      </c>
      <c r="S530" s="210">
        <f t="shared" si="39"/>
        <v>2458.15353</v>
      </c>
      <c r="T530" s="165">
        <f t="shared" si="36"/>
        <v>0.08968609865470852</v>
      </c>
      <c r="U530" s="206"/>
      <c r="V530" s="206" t="s">
        <v>1173</v>
      </c>
      <c r="W530" s="214"/>
      <c r="X530" s="206"/>
      <c r="Y530" s="206"/>
      <c r="Z530" s="203"/>
      <c r="AA530" s="175">
        <f t="shared" si="37"/>
        <v>0</v>
      </c>
      <c r="AB530" s="285"/>
      <c r="AC530" s="313">
        <f t="shared" si="38"/>
        <v>1</v>
      </c>
    </row>
    <row r="531" spans="8:29" ht="15" customHeight="1">
      <c r="H531" s="181" t="s">
        <v>1080</v>
      </c>
      <c r="I531" s="182" t="s">
        <v>301</v>
      </c>
      <c r="J531" s="219" t="s">
        <v>1065</v>
      </c>
      <c r="K531" s="220">
        <v>2008</v>
      </c>
      <c r="L531" s="221" t="s">
        <v>1443</v>
      </c>
      <c r="M531" s="221" t="s">
        <v>259</v>
      </c>
      <c r="N531" s="221"/>
      <c r="O531" s="222"/>
      <c r="P531" s="223" t="s">
        <v>1202</v>
      </c>
      <c r="Q531" s="225">
        <v>459</v>
      </c>
      <c r="R531" s="225">
        <v>1730</v>
      </c>
      <c r="S531" s="210">
        <f t="shared" si="39"/>
        <v>3813.99606</v>
      </c>
      <c r="T531" s="165">
        <f t="shared" si="36"/>
        <v>0.2653179190751445</v>
      </c>
      <c r="U531" s="209"/>
      <c r="V531" s="209" t="s">
        <v>1173</v>
      </c>
      <c r="W531" s="208"/>
      <c r="X531" s="209"/>
      <c r="Y531" s="209"/>
      <c r="Z531" s="209">
        <v>41.087</v>
      </c>
      <c r="AA531" s="175">
        <f t="shared" si="37"/>
        <v>7.808679999999999</v>
      </c>
      <c r="AB531" s="282"/>
      <c r="AC531" s="313">
        <f t="shared" si="38"/>
        <v>1</v>
      </c>
    </row>
    <row r="532" spans="8:31" ht="15" customHeight="1">
      <c r="H532" s="181" t="s">
        <v>1080</v>
      </c>
      <c r="I532" s="182" t="s">
        <v>302</v>
      </c>
      <c r="J532" s="219" t="s">
        <v>1065</v>
      </c>
      <c r="K532" s="220">
        <v>2000</v>
      </c>
      <c r="L532" s="221" t="s">
        <v>1440</v>
      </c>
      <c r="M532" s="221" t="s">
        <v>259</v>
      </c>
      <c r="N532" s="221"/>
      <c r="O532" s="222"/>
      <c r="P532" s="223" t="s">
        <v>1202</v>
      </c>
      <c r="Q532" s="306">
        <v>361</v>
      </c>
      <c r="R532" s="306">
        <v>1955</v>
      </c>
      <c r="S532" s="210">
        <f t="shared" si="39"/>
        <v>4310.03601</v>
      </c>
      <c r="T532" s="165">
        <f t="shared" si="36"/>
        <v>0.1846547314578005</v>
      </c>
      <c r="U532" s="206"/>
      <c r="V532" s="206" t="s">
        <v>1173</v>
      </c>
      <c r="W532" s="208"/>
      <c r="X532" s="206"/>
      <c r="Y532" s="209"/>
      <c r="Z532" s="206"/>
      <c r="AA532" s="175">
        <f t="shared" si="37"/>
        <v>0</v>
      </c>
      <c r="AB532" s="286"/>
      <c r="AC532" s="313">
        <f t="shared" si="38"/>
        <v>1</v>
      </c>
      <c r="AD532" s="33"/>
      <c r="AE532" s="39"/>
    </row>
    <row r="533" spans="8:31" ht="15" customHeight="1">
      <c r="H533" s="181" t="s">
        <v>1080</v>
      </c>
      <c r="I533" s="182" t="s">
        <v>303</v>
      </c>
      <c r="J533" s="219" t="s">
        <v>1065</v>
      </c>
      <c r="K533" s="220">
        <v>2000</v>
      </c>
      <c r="L533" s="221" t="s">
        <v>1440</v>
      </c>
      <c r="M533" s="221" t="s">
        <v>259</v>
      </c>
      <c r="N533" s="221"/>
      <c r="O533" s="222"/>
      <c r="P533" s="223" t="s">
        <v>1202</v>
      </c>
      <c r="Q533" s="306">
        <v>345</v>
      </c>
      <c r="R533" s="306">
        <v>1620</v>
      </c>
      <c r="S533" s="210">
        <f t="shared" si="39"/>
        <v>3571.4876400000003</v>
      </c>
      <c r="T533" s="165">
        <f t="shared" si="36"/>
        <v>0.21296296296296297</v>
      </c>
      <c r="U533" s="206"/>
      <c r="V533" s="206" t="s">
        <v>1173</v>
      </c>
      <c r="W533" s="214"/>
      <c r="X533" s="206"/>
      <c r="Y533" s="206"/>
      <c r="Z533" s="203">
        <v>42.352</v>
      </c>
      <c r="AA533" s="175">
        <f t="shared" si="37"/>
        <v>7.353280000000002</v>
      </c>
      <c r="AB533" s="282"/>
      <c r="AC533" s="313">
        <f t="shared" si="38"/>
        <v>1</v>
      </c>
      <c r="AD533" s="33"/>
      <c r="AE533" s="36"/>
    </row>
    <row r="534" spans="8:31" ht="15" customHeight="1">
      <c r="H534" s="181" t="s">
        <v>1080</v>
      </c>
      <c r="I534" s="182" t="s">
        <v>304</v>
      </c>
      <c r="J534" s="219" t="s">
        <v>1065</v>
      </c>
      <c r="K534" s="220">
        <v>2000</v>
      </c>
      <c r="L534" s="221" t="s">
        <v>1440</v>
      </c>
      <c r="M534" s="221" t="s">
        <v>259</v>
      </c>
      <c r="N534" s="221"/>
      <c r="O534" s="222"/>
      <c r="P534" s="223" t="s">
        <v>1202</v>
      </c>
      <c r="Q534" s="225">
        <v>542</v>
      </c>
      <c r="R534" s="225">
        <v>1000</v>
      </c>
      <c r="S534" s="164">
        <f t="shared" si="39"/>
        <v>2204.6220000000003</v>
      </c>
      <c r="T534" s="165">
        <f t="shared" si="36"/>
        <v>0.542</v>
      </c>
      <c r="U534" s="205" t="s">
        <v>1141</v>
      </c>
      <c r="V534" s="226" t="s">
        <v>1173</v>
      </c>
      <c r="W534" s="227"/>
      <c r="X534" s="226"/>
      <c r="Y534" s="226"/>
      <c r="Z534" s="226"/>
      <c r="AA534" s="175">
        <f t="shared" si="37"/>
        <v>0</v>
      </c>
      <c r="AB534" s="282"/>
      <c r="AC534" s="313">
        <f t="shared" si="38"/>
        <v>1</v>
      </c>
      <c r="AD534" s="33"/>
      <c r="AE534" s="36"/>
    </row>
    <row r="535" spans="8:31" ht="15" customHeight="1">
      <c r="H535" s="181" t="s">
        <v>1080</v>
      </c>
      <c r="I535" s="182" t="s">
        <v>305</v>
      </c>
      <c r="J535" s="219" t="s">
        <v>1065</v>
      </c>
      <c r="K535" s="220">
        <v>1998</v>
      </c>
      <c r="L535" s="221" t="s">
        <v>1440</v>
      </c>
      <c r="M535" s="221" t="s">
        <v>1049</v>
      </c>
      <c r="N535" s="221"/>
      <c r="O535" s="222"/>
      <c r="P535" s="223" t="s">
        <v>1202</v>
      </c>
      <c r="Q535" s="306">
        <v>824</v>
      </c>
      <c r="R535" s="306">
        <v>1000</v>
      </c>
      <c r="S535" s="210">
        <f t="shared" si="39"/>
        <v>2204.6220000000003</v>
      </c>
      <c r="T535" s="165">
        <f t="shared" si="36"/>
        <v>0.824</v>
      </c>
      <c r="U535" s="206"/>
      <c r="V535" s="206" t="s">
        <v>1173</v>
      </c>
      <c r="W535" s="214"/>
      <c r="X535" s="206"/>
      <c r="Y535" s="206"/>
      <c r="Z535" s="203"/>
      <c r="AA535" s="175">
        <f t="shared" si="37"/>
        <v>0</v>
      </c>
      <c r="AB535" s="286"/>
      <c r="AC535" s="313">
        <f t="shared" si="38"/>
        <v>1</v>
      </c>
      <c r="AD535" s="33"/>
      <c r="AE535" s="36"/>
    </row>
    <row r="536" spans="8:31" ht="15" customHeight="1">
      <c r="H536" s="181" t="s">
        <v>1080</v>
      </c>
      <c r="I536" s="182" t="s">
        <v>306</v>
      </c>
      <c r="J536" s="219" t="s">
        <v>1065</v>
      </c>
      <c r="K536" s="220">
        <v>2002</v>
      </c>
      <c r="L536" s="221" t="s">
        <v>1440</v>
      </c>
      <c r="M536" s="221" t="s">
        <v>259</v>
      </c>
      <c r="N536" s="221" t="s">
        <v>1439</v>
      </c>
      <c r="O536" s="222"/>
      <c r="P536" s="223" t="s">
        <v>1202</v>
      </c>
      <c r="Q536" s="306">
        <v>466</v>
      </c>
      <c r="R536" s="306">
        <v>1910</v>
      </c>
      <c r="S536" s="210">
        <f t="shared" si="39"/>
        <v>4210.82802</v>
      </c>
      <c r="T536" s="165">
        <f t="shared" si="36"/>
        <v>0.24397905759162303</v>
      </c>
      <c r="U536" s="206"/>
      <c r="V536" s="206" t="s">
        <v>1173</v>
      </c>
      <c r="W536" s="208"/>
      <c r="X536" s="206"/>
      <c r="Y536" s="209"/>
      <c r="Z536" s="206">
        <v>41.175</v>
      </c>
      <c r="AA536" s="175">
        <f t="shared" si="37"/>
        <v>7.777000000000001</v>
      </c>
      <c r="AB536" s="282"/>
      <c r="AC536" s="313">
        <f t="shared" si="38"/>
        <v>1</v>
      </c>
      <c r="AD536" s="33"/>
      <c r="AE536" s="36"/>
    </row>
    <row r="537" spans="8:31" ht="15" customHeight="1">
      <c r="H537" s="181" t="s">
        <v>1080</v>
      </c>
      <c r="I537" s="182" t="s">
        <v>307</v>
      </c>
      <c r="J537" s="219" t="s">
        <v>1065</v>
      </c>
      <c r="K537" s="220">
        <v>1989</v>
      </c>
      <c r="L537" s="221" t="s">
        <v>1440</v>
      </c>
      <c r="M537" s="221" t="s">
        <v>1049</v>
      </c>
      <c r="N537" s="221" t="s">
        <v>1438</v>
      </c>
      <c r="O537" s="222"/>
      <c r="P537" s="223" t="s">
        <v>1202</v>
      </c>
      <c r="Q537" s="306">
        <v>927</v>
      </c>
      <c r="R537" s="306">
        <v>893</v>
      </c>
      <c r="S537" s="210">
        <f t="shared" si="39"/>
        <v>1968.727446</v>
      </c>
      <c r="T537" s="165">
        <f t="shared" si="36"/>
        <v>1.0380739081746921</v>
      </c>
      <c r="U537" s="206"/>
      <c r="V537" s="206" t="s">
        <v>1173</v>
      </c>
      <c r="W537" s="214"/>
      <c r="X537" s="206"/>
      <c r="Y537" s="206"/>
      <c r="Z537" s="203"/>
      <c r="AA537" s="175">
        <f t="shared" si="37"/>
        <v>0</v>
      </c>
      <c r="AB537" s="282"/>
      <c r="AC537" s="313">
        <f t="shared" si="38"/>
        <v>1</v>
      </c>
      <c r="AD537" s="33"/>
      <c r="AE537" s="36"/>
    </row>
    <row r="538" spans="8:31" ht="15" customHeight="1">
      <c r="H538" s="181" t="s">
        <v>1080</v>
      </c>
      <c r="I538" s="182" t="s">
        <v>308</v>
      </c>
      <c r="J538" s="219" t="s">
        <v>1065</v>
      </c>
      <c r="K538" s="220">
        <v>1998</v>
      </c>
      <c r="L538" s="221" t="s">
        <v>1440</v>
      </c>
      <c r="M538" s="221" t="s">
        <v>259</v>
      </c>
      <c r="N538" s="221"/>
      <c r="O538" s="222"/>
      <c r="P538" s="223" t="s">
        <v>1202</v>
      </c>
      <c r="Q538" s="306">
        <v>301</v>
      </c>
      <c r="R538" s="306">
        <v>1800</v>
      </c>
      <c r="S538" s="210">
        <f t="shared" si="39"/>
        <v>3968.3196000000003</v>
      </c>
      <c r="T538" s="165">
        <f t="shared" si="36"/>
        <v>0.16722222222222222</v>
      </c>
      <c r="U538" s="206"/>
      <c r="V538" s="206" t="s">
        <v>1173</v>
      </c>
      <c r="W538" s="214"/>
      <c r="X538" s="206"/>
      <c r="Y538" s="206"/>
      <c r="Z538" s="203"/>
      <c r="AA538" s="175">
        <f t="shared" si="37"/>
        <v>0</v>
      </c>
      <c r="AB538" s="282"/>
      <c r="AC538" s="313">
        <f t="shared" si="38"/>
        <v>1</v>
      </c>
      <c r="AD538" s="33"/>
      <c r="AE538" s="36"/>
    </row>
    <row r="539" spans="8:29" ht="15" customHeight="1">
      <c r="H539" s="181" t="s">
        <v>1080</v>
      </c>
      <c r="I539" s="182" t="s">
        <v>309</v>
      </c>
      <c r="J539" s="219" t="s">
        <v>1065</v>
      </c>
      <c r="K539" s="220">
        <v>2002</v>
      </c>
      <c r="L539" s="221" t="s">
        <v>1440</v>
      </c>
      <c r="M539" s="221" t="s">
        <v>259</v>
      </c>
      <c r="N539" s="221"/>
      <c r="O539" s="222"/>
      <c r="P539" s="223" t="s">
        <v>1202</v>
      </c>
      <c r="Q539" s="306">
        <v>301</v>
      </c>
      <c r="R539" s="306">
        <v>1840</v>
      </c>
      <c r="S539" s="210">
        <f t="shared" si="39"/>
        <v>4056.50448</v>
      </c>
      <c r="T539" s="165">
        <f t="shared" si="36"/>
        <v>0.16358695652173913</v>
      </c>
      <c r="U539" s="206"/>
      <c r="V539" s="206" t="s">
        <v>1173</v>
      </c>
      <c r="W539" s="208"/>
      <c r="X539" s="206"/>
      <c r="Y539" s="209"/>
      <c r="Z539" s="206"/>
      <c r="AA539" s="175">
        <f t="shared" si="37"/>
        <v>0</v>
      </c>
      <c r="AB539" s="285"/>
      <c r="AC539" s="313">
        <f t="shared" si="38"/>
        <v>1</v>
      </c>
    </row>
    <row r="540" spans="8:29" ht="15" customHeight="1">
      <c r="H540" s="181" t="s">
        <v>1080</v>
      </c>
      <c r="I540" s="182" t="s">
        <v>310</v>
      </c>
      <c r="J540" s="219" t="s">
        <v>1065</v>
      </c>
      <c r="K540" s="220">
        <v>2002</v>
      </c>
      <c r="L540" s="221" t="s">
        <v>1442</v>
      </c>
      <c r="M540" s="221" t="s">
        <v>259</v>
      </c>
      <c r="N540" s="221" t="s">
        <v>1439</v>
      </c>
      <c r="O540" s="222"/>
      <c r="P540" s="223" t="s">
        <v>1202</v>
      </c>
      <c r="Q540" s="306">
        <v>502</v>
      </c>
      <c r="R540" s="306">
        <v>1970</v>
      </c>
      <c r="S540" s="210">
        <f t="shared" si="39"/>
        <v>4343.10534</v>
      </c>
      <c r="T540" s="165">
        <f t="shared" si="36"/>
        <v>0.2548223350253807</v>
      </c>
      <c r="U540" s="206"/>
      <c r="V540" s="206" t="s">
        <v>1173</v>
      </c>
      <c r="W540" s="214"/>
      <c r="X540" s="206"/>
      <c r="Y540" s="206"/>
      <c r="Z540" s="203"/>
      <c r="AA540" s="175">
        <f t="shared" si="37"/>
        <v>0</v>
      </c>
      <c r="AB540" s="285"/>
      <c r="AC540" s="313">
        <f t="shared" si="38"/>
        <v>1</v>
      </c>
    </row>
    <row r="541" spans="8:29" ht="15" customHeight="1">
      <c r="H541" s="181" t="s">
        <v>1080</v>
      </c>
      <c r="I541" s="182" t="s">
        <v>311</v>
      </c>
      <c r="J541" s="219" t="s">
        <v>1065</v>
      </c>
      <c r="K541" s="220">
        <v>1998</v>
      </c>
      <c r="L541" s="221" t="s">
        <v>1440</v>
      </c>
      <c r="M541" s="221" t="s">
        <v>259</v>
      </c>
      <c r="N541" s="221"/>
      <c r="O541" s="222"/>
      <c r="P541" s="223" t="s">
        <v>1202</v>
      </c>
      <c r="Q541" s="306">
        <v>381</v>
      </c>
      <c r="R541" s="306">
        <v>2029</v>
      </c>
      <c r="S541" s="210">
        <f t="shared" si="39"/>
        <v>4473.178038</v>
      </c>
      <c r="T541" s="165">
        <f t="shared" si="36"/>
        <v>0.1877772301626417</v>
      </c>
      <c r="U541" s="206"/>
      <c r="V541" s="206" t="s">
        <v>1173</v>
      </c>
      <c r="W541" s="214"/>
      <c r="X541" s="206"/>
      <c r="Y541" s="206"/>
      <c r="Z541" s="203">
        <v>42.782</v>
      </c>
      <c r="AA541" s="175">
        <f t="shared" si="37"/>
        <v>7.198480000000002</v>
      </c>
      <c r="AB541" s="286"/>
      <c r="AC541" s="313">
        <f t="shared" si="38"/>
        <v>1</v>
      </c>
    </row>
    <row r="542" spans="8:29" ht="15" customHeight="1">
      <c r="H542" s="181" t="s">
        <v>1080</v>
      </c>
      <c r="I542" s="182" t="s">
        <v>312</v>
      </c>
      <c r="J542" s="219" t="s">
        <v>1065</v>
      </c>
      <c r="K542" s="220">
        <v>2004</v>
      </c>
      <c r="L542" s="221" t="s">
        <v>1440</v>
      </c>
      <c r="M542" s="221" t="s">
        <v>259</v>
      </c>
      <c r="N542" s="221" t="s">
        <v>1438</v>
      </c>
      <c r="O542" s="222"/>
      <c r="P542" s="223" t="s">
        <v>1202</v>
      </c>
      <c r="Q542" s="306">
        <v>443</v>
      </c>
      <c r="R542" s="306">
        <v>2025</v>
      </c>
      <c r="S542" s="210">
        <f t="shared" si="39"/>
        <v>4464.35955</v>
      </c>
      <c r="T542" s="165">
        <f t="shared" si="36"/>
        <v>0.21876543209876542</v>
      </c>
      <c r="U542" s="206"/>
      <c r="V542" s="206" t="s">
        <v>1173</v>
      </c>
      <c r="W542" s="214"/>
      <c r="X542" s="206"/>
      <c r="Y542" s="206"/>
      <c r="Z542" s="203"/>
      <c r="AA542" s="175">
        <f t="shared" si="37"/>
        <v>0</v>
      </c>
      <c r="AB542" s="286"/>
      <c r="AC542" s="313">
        <f t="shared" si="38"/>
        <v>1</v>
      </c>
    </row>
    <row r="543" spans="8:29" ht="15" customHeight="1">
      <c r="H543" s="181" t="s">
        <v>1080</v>
      </c>
      <c r="I543" s="182" t="s">
        <v>313</v>
      </c>
      <c r="J543" s="219" t="s">
        <v>1065</v>
      </c>
      <c r="K543" s="220">
        <v>2004</v>
      </c>
      <c r="L543" s="221" t="s">
        <v>1440</v>
      </c>
      <c r="M543" s="221" t="s">
        <v>259</v>
      </c>
      <c r="N543" s="221" t="s">
        <v>1438</v>
      </c>
      <c r="O543" s="222"/>
      <c r="P543" s="223" t="s">
        <v>1202</v>
      </c>
      <c r="Q543" s="225">
        <v>615</v>
      </c>
      <c r="R543" s="225">
        <v>2028</v>
      </c>
      <c r="S543" s="164">
        <f t="shared" si="39"/>
        <v>4470.973416</v>
      </c>
      <c r="T543" s="165">
        <f t="shared" si="36"/>
        <v>0.3032544378698225</v>
      </c>
      <c r="U543" s="226"/>
      <c r="V543" s="226" t="s">
        <v>1173</v>
      </c>
      <c r="W543" s="227"/>
      <c r="X543" s="226"/>
      <c r="Y543" s="226"/>
      <c r="Z543" s="226">
        <v>40.894</v>
      </c>
      <c r="AA543" s="175">
        <f t="shared" si="37"/>
        <v>7.878160000000001</v>
      </c>
      <c r="AB543" s="281"/>
      <c r="AC543" s="313">
        <f t="shared" si="38"/>
        <v>1</v>
      </c>
    </row>
    <row r="544" spans="8:29" ht="15" customHeight="1">
      <c r="H544" s="181" t="s">
        <v>1080</v>
      </c>
      <c r="I544" s="182" t="s">
        <v>314</v>
      </c>
      <c r="J544" s="219" t="s">
        <v>1065</v>
      </c>
      <c r="K544" s="220">
        <v>1998</v>
      </c>
      <c r="L544" s="221" t="s">
        <v>1440</v>
      </c>
      <c r="M544" s="221" t="s">
        <v>259</v>
      </c>
      <c r="N544" s="221" t="s">
        <v>1439</v>
      </c>
      <c r="O544" s="222"/>
      <c r="P544" s="223" t="s">
        <v>1202</v>
      </c>
      <c r="Q544" s="225">
        <v>195</v>
      </c>
      <c r="R544" s="225">
        <v>1325</v>
      </c>
      <c r="S544" s="210">
        <f t="shared" si="39"/>
        <v>2921.12415</v>
      </c>
      <c r="T544" s="165">
        <f t="shared" si="36"/>
        <v>0.1471698113207547</v>
      </c>
      <c r="U544" s="209"/>
      <c r="V544" s="209" t="s">
        <v>1173</v>
      </c>
      <c r="W544" s="208"/>
      <c r="X544" s="209"/>
      <c r="Y544" s="209"/>
      <c r="Z544" s="209">
        <v>43.249</v>
      </c>
      <c r="AA544" s="175">
        <f t="shared" si="37"/>
        <v>7.030359999999999</v>
      </c>
      <c r="AB544" s="285"/>
      <c r="AC544" s="313">
        <f t="shared" si="38"/>
        <v>1</v>
      </c>
    </row>
    <row r="545" spans="8:29" ht="15" customHeight="1">
      <c r="H545" s="181" t="s">
        <v>1080</v>
      </c>
      <c r="I545" s="182" t="s">
        <v>315</v>
      </c>
      <c r="J545" s="219" t="s">
        <v>1065</v>
      </c>
      <c r="K545" s="220">
        <v>2009</v>
      </c>
      <c r="L545" s="221" t="s">
        <v>1443</v>
      </c>
      <c r="M545" s="221" t="s">
        <v>259</v>
      </c>
      <c r="N545" s="221"/>
      <c r="O545" s="222"/>
      <c r="P545" s="223" t="s">
        <v>1202</v>
      </c>
      <c r="Q545" s="306">
        <v>617</v>
      </c>
      <c r="R545" s="306">
        <v>1768</v>
      </c>
      <c r="S545" s="210">
        <f t="shared" si="39"/>
        <v>3897.7716960000002</v>
      </c>
      <c r="T545" s="165">
        <f t="shared" si="36"/>
        <v>0.34898190045248867</v>
      </c>
      <c r="U545" s="206"/>
      <c r="V545" s="206" t="s">
        <v>1173</v>
      </c>
      <c r="W545" s="208"/>
      <c r="X545" s="206"/>
      <c r="Y545" s="209"/>
      <c r="Z545" s="206"/>
      <c r="AA545" s="175">
        <f t="shared" si="37"/>
        <v>0</v>
      </c>
      <c r="AB545" s="282"/>
      <c r="AC545" s="313">
        <f t="shared" si="38"/>
        <v>1</v>
      </c>
    </row>
    <row r="546" spans="8:29" ht="15" customHeight="1">
      <c r="H546" s="181" t="s">
        <v>1080</v>
      </c>
      <c r="I546" s="182" t="s">
        <v>316</v>
      </c>
      <c r="J546" s="219" t="s">
        <v>1065</v>
      </c>
      <c r="K546" s="220">
        <v>2003</v>
      </c>
      <c r="L546" s="221" t="s">
        <v>1440</v>
      </c>
      <c r="M546" s="221" t="s">
        <v>259</v>
      </c>
      <c r="N546" s="221" t="s">
        <v>1439</v>
      </c>
      <c r="O546" s="222"/>
      <c r="P546" s="223" t="s">
        <v>1202</v>
      </c>
      <c r="Q546" s="306">
        <v>616</v>
      </c>
      <c r="R546" s="306">
        <v>1768</v>
      </c>
      <c r="S546" s="210">
        <f t="shared" si="39"/>
        <v>3897.7716960000002</v>
      </c>
      <c r="T546" s="165">
        <f t="shared" si="36"/>
        <v>0.34841628959276016</v>
      </c>
      <c r="U546" s="206"/>
      <c r="V546" s="206" t="s">
        <v>1173</v>
      </c>
      <c r="W546" s="208"/>
      <c r="X546" s="206"/>
      <c r="Y546" s="209"/>
      <c r="Z546" s="206"/>
      <c r="AA546" s="175">
        <f t="shared" si="37"/>
        <v>0</v>
      </c>
      <c r="AB546" s="282"/>
      <c r="AC546" s="313">
        <f t="shared" si="38"/>
        <v>1</v>
      </c>
    </row>
    <row r="547" spans="8:29" ht="15" customHeight="1">
      <c r="H547" s="181" t="s">
        <v>1080</v>
      </c>
      <c r="I547" s="182" t="s">
        <v>317</v>
      </c>
      <c r="J547" s="219" t="s">
        <v>1065</v>
      </c>
      <c r="K547" s="220">
        <v>2010</v>
      </c>
      <c r="L547" s="221" t="s">
        <v>1443</v>
      </c>
      <c r="M547" s="221" t="s">
        <v>259</v>
      </c>
      <c r="N547" s="221"/>
      <c r="O547" s="222"/>
      <c r="P547" s="223" t="s">
        <v>1202</v>
      </c>
      <c r="Q547" s="224">
        <v>556</v>
      </c>
      <c r="R547" s="224">
        <v>1620</v>
      </c>
      <c r="S547" s="210">
        <f t="shared" si="39"/>
        <v>3571.4876400000003</v>
      </c>
      <c r="T547" s="165">
        <f t="shared" si="36"/>
        <v>0.3432098765432099</v>
      </c>
      <c r="U547" s="209"/>
      <c r="V547" s="209" t="s">
        <v>1173</v>
      </c>
      <c r="W547" s="208"/>
      <c r="X547" s="209"/>
      <c r="Y547" s="209"/>
      <c r="Z547" s="209">
        <v>39.885</v>
      </c>
      <c r="AA547" s="175">
        <f t="shared" si="37"/>
        <v>8.2414</v>
      </c>
      <c r="AB547" s="282"/>
      <c r="AC547" s="313">
        <f t="shared" si="38"/>
        <v>1</v>
      </c>
    </row>
    <row r="548" spans="8:29" ht="15" customHeight="1">
      <c r="H548" s="181" t="s">
        <v>1057</v>
      </c>
      <c r="I548" s="182" t="s">
        <v>320</v>
      </c>
      <c r="J548" s="219" t="s">
        <v>1062</v>
      </c>
      <c r="K548" s="220">
        <v>1967</v>
      </c>
      <c r="L548" s="221" t="s">
        <v>1440</v>
      </c>
      <c r="M548" s="221" t="s">
        <v>259</v>
      </c>
      <c r="N548" s="221"/>
      <c r="O548" s="222"/>
      <c r="P548" s="223" t="s">
        <v>1202</v>
      </c>
      <c r="Q548" s="225">
        <v>325</v>
      </c>
      <c r="R548" s="225">
        <v>1418</v>
      </c>
      <c r="S548" s="164">
        <f t="shared" si="39"/>
        <v>3126.153996</v>
      </c>
      <c r="T548" s="165">
        <f t="shared" si="36"/>
        <v>0.22919605077574048</v>
      </c>
      <c r="U548" s="226"/>
      <c r="V548" s="226"/>
      <c r="W548" s="227"/>
      <c r="X548" s="226"/>
      <c r="Y548" s="226"/>
      <c r="Z548" s="226"/>
      <c r="AA548" s="175">
        <f t="shared" si="37"/>
        <v>0</v>
      </c>
      <c r="AB548" s="282"/>
      <c r="AC548" s="313">
        <f t="shared" si="38"/>
        <v>1</v>
      </c>
    </row>
    <row r="549" spans="8:29" ht="15" customHeight="1">
      <c r="H549" s="181" t="s">
        <v>1058</v>
      </c>
      <c r="I549" s="182" t="s">
        <v>318</v>
      </c>
      <c r="J549" s="219" t="s">
        <v>1133</v>
      </c>
      <c r="K549" s="220">
        <v>1997</v>
      </c>
      <c r="L549" s="221" t="s">
        <v>1440</v>
      </c>
      <c r="M549" s="221" t="s">
        <v>1049</v>
      </c>
      <c r="N549" s="221"/>
      <c r="O549" s="222"/>
      <c r="P549" s="223" t="s">
        <v>1202</v>
      </c>
      <c r="Q549" s="306">
        <v>142</v>
      </c>
      <c r="R549" s="306">
        <v>1070</v>
      </c>
      <c r="S549" s="210">
        <f aca="true" t="shared" si="40" ref="S549:S580">IF(R549&gt;0,R549*2.204622,"")</f>
        <v>2358.94554</v>
      </c>
      <c r="T549" s="165">
        <f t="shared" si="36"/>
        <v>0.13271028037383178</v>
      </c>
      <c r="U549" s="206"/>
      <c r="V549" s="206" t="s">
        <v>1173</v>
      </c>
      <c r="W549" s="214"/>
      <c r="X549" s="206"/>
      <c r="Y549" s="206"/>
      <c r="Z549" s="203"/>
      <c r="AA549" s="175">
        <f t="shared" si="37"/>
        <v>0</v>
      </c>
      <c r="AB549" s="282"/>
      <c r="AC549" s="313">
        <f t="shared" si="38"/>
        <v>1</v>
      </c>
    </row>
    <row r="550" spans="8:29" ht="15" customHeight="1">
      <c r="H550" s="181" t="s">
        <v>1058</v>
      </c>
      <c r="I550" s="182" t="s">
        <v>319</v>
      </c>
      <c r="J550" s="219" t="s">
        <v>1133</v>
      </c>
      <c r="K550" s="220">
        <v>2003</v>
      </c>
      <c r="L550" s="221" t="s">
        <v>1440</v>
      </c>
      <c r="M550" s="221" t="s">
        <v>1049</v>
      </c>
      <c r="N550" s="221"/>
      <c r="O550" s="222"/>
      <c r="P550" s="223" t="s">
        <v>1202</v>
      </c>
      <c r="Q550" s="306">
        <v>157</v>
      </c>
      <c r="R550" s="306">
        <v>1150</v>
      </c>
      <c r="S550" s="210">
        <f t="shared" si="40"/>
        <v>2535.3153</v>
      </c>
      <c r="T550" s="165">
        <f t="shared" si="36"/>
        <v>0.13652173913043478</v>
      </c>
      <c r="U550" s="206"/>
      <c r="V550" s="206" t="s">
        <v>1173</v>
      </c>
      <c r="W550" s="214"/>
      <c r="X550" s="206"/>
      <c r="Y550" s="206"/>
      <c r="Z550" s="203"/>
      <c r="AA550" s="175">
        <f t="shared" si="37"/>
        <v>0</v>
      </c>
      <c r="AB550" s="281"/>
      <c r="AC550" s="313">
        <f t="shared" si="38"/>
        <v>1</v>
      </c>
    </row>
    <row r="551" spans="8:29" ht="15" customHeight="1">
      <c r="H551" s="181" t="s">
        <v>1059</v>
      </c>
      <c r="I551" s="182" t="s">
        <v>321</v>
      </c>
      <c r="J551" s="219" t="s">
        <v>1061</v>
      </c>
      <c r="K551" s="220">
        <v>2006</v>
      </c>
      <c r="L551" s="221" t="s">
        <v>1443</v>
      </c>
      <c r="M551" s="221" t="s">
        <v>261</v>
      </c>
      <c r="N551" s="221"/>
      <c r="O551" s="222"/>
      <c r="P551" s="223" t="s">
        <v>1202</v>
      </c>
      <c r="Q551" s="306">
        <v>591</v>
      </c>
      <c r="R551" s="306">
        <v>1340</v>
      </c>
      <c r="S551" s="210">
        <f t="shared" si="40"/>
        <v>2954.19348</v>
      </c>
      <c r="T551" s="165">
        <f t="shared" si="36"/>
        <v>0.44104477611940296</v>
      </c>
      <c r="U551" s="206"/>
      <c r="V551" s="206"/>
      <c r="W551" s="214"/>
      <c r="X551" s="206"/>
      <c r="Y551" s="206"/>
      <c r="Z551" s="203"/>
      <c r="AA551" s="175">
        <f t="shared" si="37"/>
        <v>0</v>
      </c>
      <c r="AB551" s="282"/>
      <c r="AC551" s="313">
        <f t="shared" si="38"/>
        <v>1</v>
      </c>
    </row>
    <row r="552" spans="8:29" ht="15" customHeight="1">
      <c r="H552" s="181" t="s">
        <v>1059</v>
      </c>
      <c r="I552" s="182" t="s">
        <v>933</v>
      </c>
      <c r="J552" s="219" t="s">
        <v>1061</v>
      </c>
      <c r="K552" s="220">
        <v>2000</v>
      </c>
      <c r="L552" s="221" t="s">
        <v>1440</v>
      </c>
      <c r="M552" s="221" t="s">
        <v>261</v>
      </c>
      <c r="N552" s="221" t="s">
        <v>1438</v>
      </c>
      <c r="O552" s="222"/>
      <c r="P552" s="223" t="s">
        <v>1202</v>
      </c>
      <c r="Q552" s="224">
        <v>621</v>
      </c>
      <c r="R552" s="306">
        <v>1340</v>
      </c>
      <c r="S552" s="210">
        <f t="shared" si="40"/>
        <v>2954.19348</v>
      </c>
      <c r="T552" s="165">
        <f t="shared" si="36"/>
        <v>0.4634328358208955</v>
      </c>
      <c r="U552" s="206"/>
      <c r="V552" s="206"/>
      <c r="W552" s="214"/>
      <c r="X552" s="206"/>
      <c r="Y552" s="206"/>
      <c r="Z552" s="203">
        <v>38.575</v>
      </c>
      <c r="AA552" s="175">
        <f t="shared" si="37"/>
        <v>8.713</v>
      </c>
      <c r="AB552" s="286"/>
      <c r="AC552" s="313">
        <f t="shared" si="38"/>
        <v>1</v>
      </c>
    </row>
    <row r="553" spans="8:29" ht="15" customHeight="1">
      <c r="H553" s="181" t="s">
        <v>1059</v>
      </c>
      <c r="I553" s="182" t="s">
        <v>1156</v>
      </c>
      <c r="J553" s="219" t="s">
        <v>1061</v>
      </c>
      <c r="K553" s="220">
        <v>2000</v>
      </c>
      <c r="L553" s="221" t="s">
        <v>1440</v>
      </c>
      <c r="M553" s="221" t="s">
        <v>261</v>
      </c>
      <c r="N553" s="221" t="s">
        <v>1438</v>
      </c>
      <c r="O553" s="222"/>
      <c r="P553" s="223" t="s">
        <v>1202</v>
      </c>
      <c r="Q553" s="306">
        <v>401</v>
      </c>
      <c r="R553" s="306">
        <v>1210</v>
      </c>
      <c r="S553" s="210">
        <f t="shared" si="40"/>
        <v>2667.59262</v>
      </c>
      <c r="T553" s="165">
        <f t="shared" si="36"/>
        <v>0.33140495867768593</v>
      </c>
      <c r="U553" s="206"/>
      <c r="V553" s="206"/>
      <c r="W553" s="214"/>
      <c r="X553" s="206"/>
      <c r="Y553" s="206"/>
      <c r="Z553" s="203"/>
      <c r="AA553" s="175">
        <f t="shared" si="37"/>
        <v>0</v>
      </c>
      <c r="AB553" s="282"/>
      <c r="AC553" s="313">
        <f t="shared" si="38"/>
        <v>1</v>
      </c>
    </row>
    <row r="554" spans="8:29" ht="15" customHeight="1">
      <c r="H554" s="181" t="s">
        <v>1071</v>
      </c>
      <c r="I554" s="182" t="s">
        <v>334</v>
      </c>
      <c r="J554" s="219" t="s">
        <v>1133</v>
      </c>
      <c r="K554" s="220">
        <v>2002</v>
      </c>
      <c r="L554" s="221" t="s">
        <v>1440</v>
      </c>
      <c r="M554" s="221" t="s">
        <v>260</v>
      </c>
      <c r="N554" s="221"/>
      <c r="O554" s="222"/>
      <c r="P554" s="223" t="s">
        <v>1202</v>
      </c>
      <c r="Q554" s="225">
        <v>214</v>
      </c>
      <c r="R554" s="225">
        <v>1115</v>
      </c>
      <c r="S554" s="210">
        <f t="shared" si="40"/>
        <v>2458.15353</v>
      </c>
      <c r="T554" s="165">
        <f t="shared" si="36"/>
        <v>0.19192825112107623</v>
      </c>
      <c r="U554" s="209" t="s">
        <v>1071</v>
      </c>
      <c r="V554" s="209" t="s">
        <v>1173</v>
      </c>
      <c r="W554" s="208"/>
      <c r="X554" s="209"/>
      <c r="Y554" s="209"/>
      <c r="Z554" s="209"/>
      <c r="AA554" s="175">
        <f t="shared" si="37"/>
        <v>0</v>
      </c>
      <c r="AB554" s="281"/>
      <c r="AC554" s="313">
        <f t="shared" si="38"/>
        <v>1</v>
      </c>
    </row>
    <row r="555" spans="8:29" ht="15" customHeight="1">
      <c r="H555" s="181" t="s">
        <v>1071</v>
      </c>
      <c r="I555" s="182" t="s">
        <v>322</v>
      </c>
      <c r="J555" s="219" t="s">
        <v>1133</v>
      </c>
      <c r="K555" s="220">
        <v>1998</v>
      </c>
      <c r="L555" s="221" t="s">
        <v>1440</v>
      </c>
      <c r="M555" s="221" t="s">
        <v>260</v>
      </c>
      <c r="N555" s="221"/>
      <c r="O555" s="222"/>
      <c r="P555" s="223" t="s">
        <v>1202</v>
      </c>
      <c r="Q555" s="306">
        <v>61</v>
      </c>
      <c r="R555" s="306">
        <v>720</v>
      </c>
      <c r="S555" s="210">
        <f t="shared" si="40"/>
        <v>1587.3278400000002</v>
      </c>
      <c r="T555" s="165">
        <f t="shared" si="36"/>
        <v>0.08472222222222223</v>
      </c>
      <c r="U555" s="206" t="s">
        <v>1071</v>
      </c>
      <c r="V555" s="206" t="s">
        <v>1173</v>
      </c>
      <c r="W555" s="214"/>
      <c r="X555" s="206"/>
      <c r="Y555" s="206"/>
      <c r="Z555" s="203"/>
      <c r="AA555" s="175">
        <f t="shared" si="37"/>
        <v>0</v>
      </c>
      <c r="AB555" s="282"/>
      <c r="AC555" s="313">
        <f t="shared" si="38"/>
        <v>1</v>
      </c>
    </row>
    <row r="556" spans="8:29" ht="15" customHeight="1">
      <c r="H556" s="181" t="s">
        <v>1071</v>
      </c>
      <c r="I556" s="182" t="s">
        <v>323</v>
      </c>
      <c r="J556" s="219" t="s">
        <v>1133</v>
      </c>
      <c r="K556" s="220">
        <v>2002</v>
      </c>
      <c r="L556" s="221" t="s">
        <v>1440</v>
      </c>
      <c r="M556" s="221" t="s">
        <v>260</v>
      </c>
      <c r="N556" s="221" t="s">
        <v>1439</v>
      </c>
      <c r="O556" s="222"/>
      <c r="P556" s="223" t="s">
        <v>1202</v>
      </c>
      <c r="Q556" s="306">
        <v>160</v>
      </c>
      <c r="R556" s="306">
        <v>720</v>
      </c>
      <c r="S556" s="210">
        <f t="shared" si="40"/>
        <v>1587.3278400000002</v>
      </c>
      <c r="T556" s="165">
        <f t="shared" si="36"/>
        <v>0.2222222222222222</v>
      </c>
      <c r="U556" s="206" t="s">
        <v>1071</v>
      </c>
      <c r="V556" s="206" t="s">
        <v>1173</v>
      </c>
      <c r="W556" s="208"/>
      <c r="X556" s="206"/>
      <c r="Y556" s="209"/>
      <c r="Z556" s="206"/>
      <c r="AA556" s="175">
        <f t="shared" si="37"/>
        <v>0</v>
      </c>
      <c r="AB556" s="282"/>
      <c r="AC556" s="313">
        <f t="shared" si="38"/>
        <v>1</v>
      </c>
    </row>
    <row r="557" spans="8:29" ht="15" customHeight="1">
      <c r="H557" s="181" t="s">
        <v>1071</v>
      </c>
      <c r="I557" s="182" t="s">
        <v>324</v>
      </c>
      <c r="J557" s="219" t="s">
        <v>1133</v>
      </c>
      <c r="K557" s="220">
        <v>2005</v>
      </c>
      <c r="L557" s="221" t="s">
        <v>1443</v>
      </c>
      <c r="M557" s="221" t="s">
        <v>260</v>
      </c>
      <c r="N557" s="221"/>
      <c r="O557" s="222"/>
      <c r="P557" s="223" t="s">
        <v>1202</v>
      </c>
      <c r="Q557" s="306">
        <v>167</v>
      </c>
      <c r="R557" s="306">
        <v>1180</v>
      </c>
      <c r="S557" s="210">
        <f t="shared" si="40"/>
        <v>2601.4539600000003</v>
      </c>
      <c r="T557" s="165">
        <f t="shared" si="36"/>
        <v>0.14152542372881355</v>
      </c>
      <c r="U557" s="206" t="s">
        <v>1071</v>
      </c>
      <c r="V557" s="206" t="s">
        <v>1173</v>
      </c>
      <c r="W557" s="214"/>
      <c r="X557" s="206"/>
      <c r="Y557" s="206"/>
      <c r="Z557" s="203"/>
      <c r="AA557" s="175">
        <f t="shared" si="37"/>
        <v>0</v>
      </c>
      <c r="AB557" s="282"/>
      <c r="AC557" s="313">
        <f t="shared" si="38"/>
        <v>1</v>
      </c>
    </row>
    <row r="558" spans="8:29" ht="15" customHeight="1">
      <c r="H558" s="181" t="s">
        <v>1071</v>
      </c>
      <c r="I558" s="182" t="s">
        <v>325</v>
      </c>
      <c r="J558" s="219" t="s">
        <v>1133</v>
      </c>
      <c r="K558" s="220">
        <v>2007</v>
      </c>
      <c r="L558" s="221" t="s">
        <v>1443</v>
      </c>
      <c r="M558" s="221" t="s">
        <v>260</v>
      </c>
      <c r="N558" s="221"/>
      <c r="O558" s="222"/>
      <c r="P558" s="223" t="s">
        <v>1202</v>
      </c>
      <c r="Q558" s="224">
        <v>171</v>
      </c>
      <c r="R558" s="224">
        <v>1210</v>
      </c>
      <c r="S558" s="210">
        <f t="shared" si="40"/>
        <v>2667.59262</v>
      </c>
      <c r="T558" s="165">
        <f t="shared" si="36"/>
        <v>0.14132231404958678</v>
      </c>
      <c r="U558" s="209" t="s">
        <v>1071</v>
      </c>
      <c r="V558" s="209" t="s">
        <v>1173</v>
      </c>
      <c r="W558" s="208"/>
      <c r="X558" s="209"/>
      <c r="Y558" s="209"/>
      <c r="Z558" s="209"/>
      <c r="AA558" s="175">
        <f t="shared" si="37"/>
        <v>0</v>
      </c>
      <c r="AB558" s="282"/>
      <c r="AC558" s="313">
        <f t="shared" si="38"/>
        <v>1</v>
      </c>
    </row>
    <row r="559" spans="8:29" ht="15" customHeight="1">
      <c r="H559" s="181" t="s">
        <v>1071</v>
      </c>
      <c r="I559" s="182" t="s">
        <v>326</v>
      </c>
      <c r="J559" s="219" t="s">
        <v>1133</v>
      </c>
      <c r="K559" s="220">
        <v>2002</v>
      </c>
      <c r="L559" s="221" t="s">
        <v>1440</v>
      </c>
      <c r="M559" s="221" t="s">
        <v>260</v>
      </c>
      <c r="N559" s="221"/>
      <c r="O559" s="222"/>
      <c r="P559" s="223" t="s">
        <v>1202</v>
      </c>
      <c r="Q559" s="306">
        <v>88</v>
      </c>
      <c r="R559" s="306">
        <v>1125</v>
      </c>
      <c r="S559" s="210">
        <f t="shared" si="40"/>
        <v>2480.19975</v>
      </c>
      <c r="T559" s="165">
        <f t="shared" si="36"/>
        <v>0.07822222222222222</v>
      </c>
      <c r="U559" s="206" t="s">
        <v>1071</v>
      </c>
      <c r="V559" s="206" t="s">
        <v>1173</v>
      </c>
      <c r="W559" s="214"/>
      <c r="X559" s="206"/>
      <c r="Y559" s="206"/>
      <c r="Z559" s="203"/>
      <c r="AA559" s="175">
        <f t="shared" si="37"/>
        <v>0</v>
      </c>
      <c r="AB559" s="282"/>
      <c r="AC559" s="313">
        <f t="shared" si="38"/>
        <v>1</v>
      </c>
    </row>
    <row r="560" spans="8:29" ht="15" customHeight="1">
      <c r="H560" s="181" t="s">
        <v>1042</v>
      </c>
      <c r="I560" s="182" t="s">
        <v>335</v>
      </c>
      <c r="J560" s="219" t="s">
        <v>1061</v>
      </c>
      <c r="K560" s="220">
        <v>1995</v>
      </c>
      <c r="L560" s="221" t="s">
        <v>1440</v>
      </c>
      <c r="M560" s="221" t="s">
        <v>261</v>
      </c>
      <c r="N560" s="221" t="s">
        <v>1438</v>
      </c>
      <c r="O560" s="222"/>
      <c r="P560" s="223" t="s">
        <v>1202</v>
      </c>
      <c r="Q560" s="306">
        <v>276</v>
      </c>
      <c r="R560" s="306">
        <v>1680</v>
      </c>
      <c r="S560" s="210">
        <f t="shared" si="40"/>
        <v>3703.76496</v>
      </c>
      <c r="T560" s="165">
        <f t="shared" si="36"/>
        <v>0.16428571428571428</v>
      </c>
      <c r="U560" s="206"/>
      <c r="V560" s="206"/>
      <c r="W560" s="214"/>
      <c r="X560" s="206"/>
      <c r="Y560" s="206"/>
      <c r="Z560" s="203"/>
      <c r="AA560" s="175">
        <f t="shared" si="37"/>
        <v>0</v>
      </c>
      <c r="AB560" s="282"/>
      <c r="AC560" s="313">
        <f t="shared" si="38"/>
        <v>1</v>
      </c>
    </row>
    <row r="561" spans="8:29" ht="15" customHeight="1">
      <c r="H561" s="181" t="s">
        <v>1042</v>
      </c>
      <c r="I561" s="182" t="s">
        <v>336</v>
      </c>
      <c r="J561" s="219" t="s">
        <v>1061</v>
      </c>
      <c r="K561" s="220">
        <v>1998</v>
      </c>
      <c r="L561" s="221" t="s">
        <v>1440</v>
      </c>
      <c r="M561" s="221" t="s">
        <v>261</v>
      </c>
      <c r="N561" s="221" t="s">
        <v>1438</v>
      </c>
      <c r="O561" s="222"/>
      <c r="P561" s="223" t="s">
        <v>1202</v>
      </c>
      <c r="Q561" s="306">
        <v>276</v>
      </c>
      <c r="R561" s="306">
        <v>1669.8</v>
      </c>
      <c r="S561" s="210">
        <f t="shared" si="40"/>
        <v>3681.2778156</v>
      </c>
      <c r="T561" s="165">
        <f t="shared" si="36"/>
        <v>0.1652892561983471</v>
      </c>
      <c r="U561" s="206"/>
      <c r="V561" s="206"/>
      <c r="W561" s="214"/>
      <c r="X561" s="206"/>
      <c r="Y561" s="206"/>
      <c r="Z561" s="203"/>
      <c r="AA561" s="175">
        <f t="shared" si="37"/>
        <v>0</v>
      </c>
      <c r="AB561" s="282"/>
      <c r="AC561" s="313">
        <f t="shared" si="38"/>
        <v>1</v>
      </c>
    </row>
    <row r="562" spans="8:29" ht="15" customHeight="1">
      <c r="H562" s="181" t="s">
        <v>1042</v>
      </c>
      <c r="I562" s="182" t="s">
        <v>337</v>
      </c>
      <c r="J562" s="219" t="s">
        <v>1061</v>
      </c>
      <c r="K562" s="220">
        <v>1995</v>
      </c>
      <c r="L562" s="221" t="s">
        <v>1440</v>
      </c>
      <c r="M562" s="221" t="s">
        <v>261</v>
      </c>
      <c r="N562" s="221"/>
      <c r="O562" s="222"/>
      <c r="P562" s="223" t="s">
        <v>1202</v>
      </c>
      <c r="Q562" s="306">
        <v>221</v>
      </c>
      <c r="R562" s="306">
        <v>1610</v>
      </c>
      <c r="S562" s="210">
        <f t="shared" si="40"/>
        <v>3549.44142</v>
      </c>
      <c r="T562" s="165">
        <f t="shared" si="36"/>
        <v>0.1372670807453416</v>
      </c>
      <c r="U562" s="206"/>
      <c r="V562" s="206"/>
      <c r="W562" s="214"/>
      <c r="X562" s="206"/>
      <c r="Y562" s="206"/>
      <c r="Z562" s="203"/>
      <c r="AA562" s="175">
        <f t="shared" si="37"/>
        <v>0</v>
      </c>
      <c r="AB562" s="282"/>
      <c r="AC562" s="313">
        <f t="shared" si="38"/>
        <v>1</v>
      </c>
    </row>
    <row r="563" spans="8:29" ht="15" customHeight="1">
      <c r="H563" s="181" t="s">
        <v>1042</v>
      </c>
      <c r="I563" s="182" t="s">
        <v>338</v>
      </c>
      <c r="J563" s="219" t="s">
        <v>1061</v>
      </c>
      <c r="K563" s="220">
        <v>1996</v>
      </c>
      <c r="L563" s="221" t="s">
        <v>1440</v>
      </c>
      <c r="M563" s="221" t="s">
        <v>261</v>
      </c>
      <c r="N563" s="221"/>
      <c r="O563" s="222"/>
      <c r="P563" s="223" t="s">
        <v>1202</v>
      </c>
      <c r="Q563" s="306">
        <v>221</v>
      </c>
      <c r="R563" s="306">
        <v>1610</v>
      </c>
      <c r="S563" s="210">
        <f t="shared" si="40"/>
        <v>3549.44142</v>
      </c>
      <c r="T563" s="165">
        <f t="shared" si="36"/>
        <v>0.1372670807453416</v>
      </c>
      <c r="U563" s="206"/>
      <c r="V563" s="206"/>
      <c r="W563" s="214"/>
      <c r="X563" s="206"/>
      <c r="Y563" s="206"/>
      <c r="Z563" s="203"/>
      <c r="AA563" s="175">
        <f t="shared" si="37"/>
        <v>0</v>
      </c>
      <c r="AB563" s="282"/>
      <c r="AC563" s="313">
        <f t="shared" si="38"/>
        <v>1</v>
      </c>
    </row>
    <row r="564" spans="8:29" ht="15" customHeight="1">
      <c r="H564" s="181" t="s">
        <v>1042</v>
      </c>
      <c r="I564" s="182" t="s">
        <v>339</v>
      </c>
      <c r="J564" s="219" t="s">
        <v>1061</v>
      </c>
      <c r="K564" s="220">
        <v>1998</v>
      </c>
      <c r="L564" s="221" t="s">
        <v>1440</v>
      </c>
      <c r="M564" s="221" t="s">
        <v>261</v>
      </c>
      <c r="N564" s="221"/>
      <c r="O564" s="222"/>
      <c r="P564" s="223" t="s">
        <v>1202</v>
      </c>
      <c r="Q564" s="306">
        <v>221</v>
      </c>
      <c r="R564" s="306">
        <v>1600.04</v>
      </c>
      <c r="S564" s="210">
        <f t="shared" si="40"/>
        <v>3527.48338488</v>
      </c>
      <c r="T564" s="165">
        <f t="shared" si="36"/>
        <v>0.13812154696132597</v>
      </c>
      <c r="U564" s="206"/>
      <c r="V564" s="206"/>
      <c r="W564" s="214"/>
      <c r="X564" s="206"/>
      <c r="Y564" s="206"/>
      <c r="Z564" s="203"/>
      <c r="AA564" s="175">
        <f t="shared" si="37"/>
        <v>0</v>
      </c>
      <c r="AB564" s="282"/>
      <c r="AC564" s="313">
        <f t="shared" si="38"/>
        <v>1</v>
      </c>
    </row>
    <row r="565" spans="8:29" ht="15" customHeight="1">
      <c r="H565" s="181" t="s">
        <v>1042</v>
      </c>
      <c r="I565" s="182" t="s">
        <v>340</v>
      </c>
      <c r="J565" s="219" t="s">
        <v>1061</v>
      </c>
      <c r="K565" s="220">
        <v>1995</v>
      </c>
      <c r="L565" s="221" t="s">
        <v>1440</v>
      </c>
      <c r="M565" s="221" t="s">
        <v>261</v>
      </c>
      <c r="N565" s="221"/>
      <c r="O565" s="222"/>
      <c r="P565" s="223" t="s">
        <v>1202</v>
      </c>
      <c r="Q565" s="306">
        <v>221</v>
      </c>
      <c r="R565" s="306">
        <v>1610</v>
      </c>
      <c r="S565" s="210">
        <f t="shared" si="40"/>
        <v>3549.44142</v>
      </c>
      <c r="T565" s="165">
        <f t="shared" si="36"/>
        <v>0.1372670807453416</v>
      </c>
      <c r="U565" s="206"/>
      <c r="V565" s="206"/>
      <c r="W565" s="214"/>
      <c r="X565" s="206"/>
      <c r="Y565" s="206"/>
      <c r="Z565" s="203"/>
      <c r="AA565" s="175">
        <f t="shared" si="37"/>
        <v>0</v>
      </c>
      <c r="AB565" s="282"/>
      <c r="AC565" s="313">
        <f t="shared" si="38"/>
        <v>1</v>
      </c>
    </row>
    <row r="566" spans="8:29" ht="15" customHeight="1">
      <c r="H566" s="181" t="s">
        <v>1042</v>
      </c>
      <c r="I566" s="182" t="s">
        <v>341</v>
      </c>
      <c r="J566" s="219" t="s">
        <v>1061</v>
      </c>
      <c r="K566" s="220">
        <v>1996</v>
      </c>
      <c r="L566" s="221" t="s">
        <v>1440</v>
      </c>
      <c r="M566" s="221" t="s">
        <v>261</v>
      </c>
      <c r="N566" s="221"/>
      <c r="O566" s="222"/>
      <c r="P566" s="223" t="s">
        <v>1202</v>
      </c>
      <c r="Q566" s="306">
        <v>221</v>
      </c>
      <c r="R566" s="306">
        <v>1610</v>
      </c>
      <c r="S566" s="210">
        <f t="shared" si="40"/>
        <v>3549.44142</v>
      </c>
      <c r="T566" s="165">
        <f t="shared" si="36"/>
        <v>0.1372670807453416</v>
      </c>
      <c r="U566" s="206"/>
      <c r="V566" s="206"/>
      <c r="W566" s="214"/>
      <c r="X566" s="206"/>
      <c r="Y566" s="206"/>
      <c r="Z566" s="203"/>
      <c r="AA566" s="175">
        <f t="shared" si="37"/>
        <v>0</v>
      </c>
      <c r="AB566" s="282"/>
      <c r="AC566" s="313">
        <f t="shared" si="38"/>
        <v>1</v>
      </c>
    </row>
    <row r="567" spans="8:29" ht="15" customHeight="1">
      <c r="H567" s="181" t="s">
        <v>1042</v>
      </c>
      <c r="I567" s="182" t="s">
        <v>342</v>
      </c>
      <c r="J567" s="219" t="s">
        <v>1061</v>
      </c>
      <c r="K567" s="220">
        <v>1998</v>
      </c>
      <c r="L567" s="221" t="s">
        <v>1440</v>
      </c>
      <c r="M567" s="221" t="s">
        <v>261</v>
      </c>
      <c r="N567" s="221"/>
      <c r="O567" s="222"/>
      <c r="P567" s="223" t="s">
        <v>1202</v>
      </c>
      <c r="Q567" s="306">
        <v>222</v>
      </c>
      <c r="R567" s="306">
        <v>1600.04</v>
      </c>
      <c r="S567" s="210">
        <f t="shared" si="40"/>
        <v>3527.48338488</v>
      </c>
      <c r="T567" s="165">
        <f t="shared" si="36"/>
        <v>0.13874653133671658</v>
      </c>
      <c r="U567" s="206"/>
      <c r="V567" s="206"/>
      <c r="W567" s="214"/>
      <c r="X567" s="206"/>
      <c r="Y567" s="206"/>
      <c r="Z567" s="203"/>
      <c r="AA567" s="175">
        <f t="shared" si="37"/>
        <v>0</v>
      </c>
      <c r="AB567" s="282"/>
      <c r="AC567" s="313">
        <f t="shared" si="38"/>
        <v>1</v>
      </c>
    </row>
    <row r="568" spans="8:29" ht="15" customHeight="1">
      <c r="H568" s="181" t="s">
        <v>1042</v>
      </c>
      <c r="I568" s="182" t="s">
        <v>343</v>
      </c>
      <c r="J568" s="219" t="s">
        <v>1061</v>
      </c>
      <c r="K568" s="220">
        <v>1998</v>
      </c>
      <c r="L568" s="221" t="s">
        <v>1440</v>
      </c>
      <c r="M568" s="221" t="s">
        <v>261</v>
      </c>
      <c r="N568" s="221" t="s">
        <v>1438</v>
      </c>
      <c r="O568" s="222"/>
      <c r="P568" s="223" t="s">
        <v>1202</v>
      </c>
      <c r="Q568" s="306">
        <v>276</v>
      </c>
      <c r="R568" s="306">
        <v>1680</v>
      </c>
      <c r="S568" s="210">
        <f t="shared" si="40"/>
        <v>3703.76496</v>
      </c>
      <c r="T568" s="165">
        <f t="shared" si="36"/>
        <v>0.16428571428571428</v>
      </c>
      <c r="U568" s="206"/>
      <c r="V568" s="206"/>
      <c r="W568" s="214"/>
      <c r="X568" s="206"/>
      <c r="Y568" s="206"/>
      <c r="Z568" s="203"/>
      <c r="AA568" s="175">
        <f t="shared" si="37"/>
        <v>0</v>
      </c>
      <c r="AB568" s="282"/>
      <c r="AC568" s="313">
        <f t="shared" si="38"/>
        <v>1</v>
      </c>
    </row>
    <row r="569" spans="8:29" ht="15" customHeight="1">
      <c r="H569" s="181" t="s">
        <v>1042</v>
      </c>
      <c r="I569" s="182" t="s">
        <v>343</v>
      </c>
      <c r="J569" s="219" t="s">
        <v>1061</v>
      </c>
      <c r="K569" s="220">
        <v>1998</v>
      </c>
      <c r="L569" s="221" t="s">
        <v>1440</v>
      </c>
      <c r="M569" s="221" t="s">
        <v>261</v>
      </c>
      <c r="N569" s="221" t="s">
        <v>1438</v>
      </c>
      <c r="O569" s="222"/>
      <c r="P569" s="223" t="s">
        <v>1202</v>
      </c>
      <c r="Q569" s="306">
        <v>276</v>
      </c>
      <c r="R569" s="306">
        <v>1680</v>
      </c>
      <c r="S569" s="210">
        <f t="shared" si="40"/>
        <v>3703.76496</v>
      </c>
      <c r="T569" s="165">
        <f t="shared" si="36"/>
        <v>0.16428571428571428</v>
      </c>
      <c r="U569" s="206"/>
      <c r="V569" s="206"/>
      <c r="W569" s="214"/>
      <c r="X569" s="206"/>
      <c r="Y569" s="206"/>
      <c r="Z569" s="203"/>
      <c r="AA569" s="175">
        <f t="shared" si="37"/>
        <v>0</v>
      </c>
      <c r="AB569" s="282"/>
      <c r="AC569" s="313">
        <f t="shared" si="38"/>
        <v>1</v>
      </c>
    </row>
    <row r="570" spans="8:29" ht="15" customHeight="1">
      <c r="H570" s="181" t="s">
        <v>1042</v>
      </c>
      <c r="I570" s="182" t="s">
        <v>344</v>
      </c>
      <c r="J570" s="219" t="s">
        <v>1061</v>
      </c>
      <c r="K570" s="220">
        <v>1995</v>
      </c>
      <c r="L570" s="221" t="s">
        <v>1440</v>
      </c>
      <c r="M570" s="221" t="s">
        <v>261</v>
      </c>
      <c r="N570" s="221" t="s">
        <v>1438</v>
      </c>
      <c r="O570" s="222"/>
      <c r="P570" s="223" t="s">
        <v>1202</v>
      </c>
      <c r="Q570" s="306">
        <v>276</v>
      </c>
      <c r="R570" s="306">
        <v>1710</v>
      </c>
      <c r="S570" s="210">
        <f t="shared" si="40"/>
        <v>3769.90362</v>
      </c>
      <c r="T570" s="165">
        <f t="shared" si="36"/>
        <v>0.16140350877192983</v>
      </c>
      <c r="U570" s="206"/>
      <c r="V570" s="206"/>
      <c r="W570" s="214"/>
      <c r="X570" s="206"/>
      <c r="Y570" s="206"/>
      <c r="Z570" s="203"/>
      <c r="AA570" s="175">
        <f t="shared" si="37"/>
        <v>0</v>
      </c>
      <c r="AB570" s="282"/>
      <c r="AC570" s="313">
        <f t="shared" si="38"/>
        <v>1</v>
      </c>
    </row>
    <row r="571" spans="8:29" ht="15" customHeight="1">
      <c r="H571" s="181" t="s">
        <v>1042</v>
      </c>
      <c r="I571" s="182" t="s">
        <v>345</v>
      </c>
      <c r="J571" s="219" t="s">
        <v>1061</v>
      </c>
      <c r="K571" s="220">
        <v>1996</v>
      </c>
      <c r="L571" s="221" t="s">
        <v>1440</v>
      </c>
      <c r="M571" s="221" t="s">
        <v>261</v>
      </c>
      <c r="N571" s="221" t="s">
        <v>1438</v>
      </c>
      <c r="O571" s="222"/>
      <c r="P571" s="223" t="s">
        <v>1202</v>
      </c>
      <c r="Q571" s="306">
        <v>276</v>
      </c>
      <c r="R571" s="306">
        <v>1710</v>
      </c>
      <c r="S571" s="210">
        <f t="shared" si="40"/>
        <v>3769.90362</v>
      </c>
      <c r="T571" s="165">
        <f t="shared" si="36"/>
        <v>0.16140350877192983</v>
      </c>
      <c r="U571" s="206"/>
      <c r="V571" s="206"/>
      <c r="W571" s="214"/>
      <c r="X571" s="206"/>
      <c r="Y571" s="206"/>
      <c r="Z571" s="203"/>
      <c r="AA571" s="175">
        <f t="shared" si="37"/>
        <v>0</v>
      </c>
      <c r="AB571" s="282"/>
      <c r="AC571" s="313">
        <f t="shared" si="38"/>
        <v>1</v>
      </c>
    </row>
    <row r="572" spans="8:29" ht="15" customHeight="1">
      <c r="H572" s="181" t="s">
        <v>1042</v>
      </c>
      <c r="I572" s="182" t="s">
        <v>1157</v>
      </c>
      <c r="J572" s="219" t="s">
        <v>1061</v>
      </c>
      <c r="K572" s="220">
        <v>2002</v>
      </c>
      <c r="L572" s="221" t="s">
        <v>1440</v>
      </c>
      <c r="M572" s="221" t="s">
        <v>261</v>
      </c>
      <c r="N572" s="221" t="s">
        <v>1438</v>
      </c>
      <c r="O572" s="222"/>
      <c r="P572" s="223" t="s">
        <v>1202</v>
      </c>
      <c r="Q572" s="306">
        <v>236</v>
      </c>
      <c r="R572" s="306">
        <v>1520</v>
      </c>
      <c r="S572" s="210">
        <f t="shared" si="40"/>
        <v>3351.0254400000003</v>
      </c>
      <c r="T572" s="165">
        <f t="shared" si="36"/>
        <v>0.15526315789473685</v>
      </c>
      <c r="U572" s="206"/>
      <c r="V572" s="206"/>
      <c r="W572" s="214"/>
      <c r="X572" s="206"/>
      <c r="Y572" s="206"/>
      <c r="Z572" s="203"/>
      <c r="AA572" s="175">
        <f t="shared" si="37"/>
        <v>0</v>
      </c>
      <c r="AB572" s="286"/>
      <c r="AC572" s="313">
        <f t="shared" si="38"/>
        <v>1</v>
      </c>
    </row>
    <row r="573" spans="8:29" ht="15" customHeight="1">
      <c r="H573" s="181" t="s">
        <v>1042</v>
      </c>
      <c r="I573" s="182" t="s">
        <v>1158</v>
      </c>
      <c r="J573" s="219" t="s">
        <v>1061</v>
      </c>
      <c r="K573" s="220">
        <v>2002</v>
      </c>
      <c r="L573" s="221" t="s">
        <v>1440</v>
      </c>
      <c r="M573" s="221" t="s">
        <v>260</v>
      </c>
      <c r="N573" s="221"/>
      <c r="O573" s="222"/>
      <c r="P573" s="223" t="s">
        <v>1202</v>
      </c>
      <c r="Q573" s="306">
        <v>96</v>
      </c>
      <c r="R573" s="306">
        <v>1030</v>
      </c>
      <c r="S573" s="210">
        <f t="shared" si="40"/>
        <v>2270.76066</v>
      </c>
      <c r="T573" s="165">
        <f t="shared" si="36"/>
        <v>0.09320388349514563</v>
      </c>
      <c r="U573" s="206"/>
      <c r="V573" s="206"/>
      <c r="W573" s="214"/>
      <c r="X573" s="206"/>
      <c r="Y573" s="206"/>
      <c r="Z573" s="203"/>
      <c r="AA573" s="175">
        <f t="shared" si="37"/>
        <v>0</v>
      </c>
      <c r="AB573" s="281"/>
      <c r="AC573" s="313">
        <f t="shared" si="38"/>
        <v>1</v>
      </c>
    </row>
    <row r="574" spans="8:29" ht="15" customHeight="1">
      <c r="H574" s="181" t="s">
        <v>1042</v>
      </c>
      <c r="I574" s="182" t="s">
        <v>346</v>
      </c>
      <c r="J574" s="219" t="s">
        <v>1061</v>
      </c>
      <c r="K574" s="220">
        <v>2001</v>
      </c>
      <c r="L574" s="221" t="s">
        <v>1440</v>
      </c>
      <c r="M574" s="221" t="s">
        <v>261</v>
      </c>
      <c r="N574" s="221" t="s">
        <v>1438</v>
      </c>
      <c r="O574" s="222"/>
      <c r="P574" s="223" t="s">
        <v>1202</v>
      </c>
      <c r="Q574" s="306">
        <v>242</v>
      </c>
      <c r="R574" s="306">
        <v>1200</v>
      </c>
      <c r="S574" s="210">
        <f t="shared" si="40"/>
        <v>2645.5464</v>
      </c>
      <c r="T574" s="165">
        <f t="shared" si="36"/>
        <v>0.20166666666666666</v>
      </c>
      <c r="U574" s="206"/>
      <c r="V574" s="206"/>
      <c r="W574" s="214"/>
      <c r="X574" s="206"/>
      <c r="Y574" s="206"/>
      <c r="Z574" s="203"/>
      <c r="AA574" s="175">
        <f t="shared" si="37"/>
        <v>0</v>
      </c>
      <c r="AB574" s="282"/>
      <c r="AC574" s="313">
        <f t="shared" si="38"/>
        <v>1</v>
      </c>
    </row>
    <row r="575" spans="8:29" ht="15" customHeight="1">
      <c r="H575" s="181" t="s">
        <v>1042</v>
      </c>
      <c r="I575" s="182" t="s">
        <v>347</v>
      </c>
      <c r="J575" s="219" t="s">
        <v>1061</v>
      </c>
      <c r="K575" s="220">
        <v>2000</v>
      </c>
      <c r="L575" s="221" t="s">
        <v>1440</v>
      </c>
      <c r="M575" s="221" t="s">
        <v>261</v>
      </c>
      <c r="N575" s="221"/>
      <c r="O575" s="222"/>
      <c r="P575" s="223" t="s">
        <v>1202</v>
      </c>
      <c r="Q575" s="306">
        <v>330</v>
      </c>
      <c r="R575" s="306">
        <v>1200</v>
      </c>
      <c r="S575" s="210">
        <f t="shared" si="40"/>
        <v>2645.5464</v>
      </c>
      <c r="T575" s="165">
        <f t="shared" si="36"/>
        <v>0.275</v>
      </c>
      <c r="U575" s="206" t="s">
        <v>1150</v>
      </c>
      <c r="V575" s="206"/>
      <c r="W575" s="214"/>
      <c r="X575" s="206"/>
      <c r="Y575" s="206"/>
      <c r="Z575" s="203"/>
      <c r="AA575" s="175">
        <f t="shared" si="37"/>
        <v>0</v>
      </c>
      <c r="AB575" s="282"/>
      <c r="AC575" s="313">
        <f t="shared" si="38"/>
        <v>1</v>
      </c>
    </row>
    <row r="576" spans="8:29" ht="15" customHeight="1">
      <c r="H576" s="181" t="s">
        <v>1042</v>
      </c>
      <c r="I576" s="182" t="s">
        <v>1159</v>
      </c>
      <c r="J576" s="219" t="s">
        <v>1061</v>
      </c>
      <c r="K576" s="220">
        <v>2006</v>
      </c>
      <c r="L576" s="221" t="s">
        <v>1440</v>
      </c>
      <c r="M576" s="221" t="s">
        <v>260</v>
      </c>
      <c r="N576" s="221"/>
      <c r="O576" s="222"/>
      <c r="P576" s="223" t="s">
        <v>1202</v>
      </c>
      <c r="Q576" s="306">
        <v>263</v>
      </c>
      <c r="R576" s="306">
        <v>1575</v>
      </c>
      <c r="S576" s="210">
        <f t="shared" si="40"/>
        <v>3472.27965</v>
      </c>
      <c r="T576" s="165">
        <f t="shared" si="36"/>
        <v>0.16698412698412698</v>
      </c>
      <c r="U576" s="206"/>
      <c r="V576" s="206"/>
      <c r="W576" s="208"/>
      <c r="X576" s="206"/>
      <c r="Y576" s="209"/>
      <c r="Z576" s="206"/>
      <c r="AA576" s="175">
        <f t="shared" si="37"/>
        <v>0</v>
      </c>
      <c r="AB576" s="282"/>
      <c r="AC576" s="313">
        <f t="shared" si="38"/>
        <v>1</v>
      </c>
    </row>
    <row r="577" spans="8:29" ht="15" customHeight="1">
      <c r="H577" s="181" t="s">
        <v>1042</v>
      </c>
      <c r="I577" s="182" t="s">
        <v>1160</v>
      </c>
      <c r="J577" s="219" t="s">
        <v>1061</v>
      </c>
      <c r="K577" s="220">
        <v>1995</v>
      </c>
      <c r="L577" s="221" t="s">
        <v>1440</v>
      </c>
      <c r="M577" s="221" t="s">
        <v>260</v>
      </c>
      <c r="N577" s="221" t="s">
        <v>1438</v>
      </c>
      <c r="O577" s="222"/>
      <c r="P577" s="223" t="s">
        <v>1202</v>
      </c>
      <c r="Q577" s="225">
        <v>279</v>
      </c>
      <c r="R577" s="225">
        <v>1223</v>
      </c>
      <c r="S577" s="210">
        <f t="shared" si="40"/>
        <v>2696.252706</v>
      </c>
      <c r="T577" s="165">
        <f t="shared" si="36"/>
        <v>0.22812755519215044</v>
      </c>
      <c r="U577" s="209"/>
      <c r="V577" s="209"/>
      <c r="W577" s="208"/>
      <c r="X577" s="209"/>
      <c r="Y577" s="209"/>
      <c r="Z577" s="209"/>
      <c r="AA577" s="175">
        <f t="shared" si="37"/>
        <v>0</v>
      </c>
      <c r="AB577" s="282"/>
      <c r="AC577" s="313">
        <f t="shared" si="38"/>
        <v>1</v>
      </c>
    </row>
    <row r="578" spans="8:29" ht="15" customHeight="1">
      <c r="H578" s="181" t="s">
        <v>1042</v>
      </c>
      <c r="I578" s="182" t="s">
        <v>1161</v>
      </c>
      <c r="J578" s="219" t="s">
        <v>1061</v>
      </c>
      <c r="K578" s="220">
        <v>2003</v>
      </c>
      <c r="L578" s="221" t="s">
        <v>1440</v>
      </c>
      <c r="M578" s="221" t="s">
        <v>260</v>
      </c>
      <c r="N578" s="221"/>
      <c r="O578" s="222"/>
      <c r="P578" s="223" t="s">
        <v>1202</v>
      </c>
      <c r="Q578" s="306">
        <v>210</v>
      </c>
      <c r="R578" s="306">
        <v>1510</v>
      </c>
      <c r="S578" s="210">
        <f t="shared" si="40"/>
        <v>3328.97922</v>
      </c>
      <c r="T578" s="165">
        <f t="shared" si="36"/>
        <v>0.1390728476821192</v>
      </c>
      <c r="U578" s="206"/>
      <c r="V578" s="206"/>
      <c r="W578" s="214"/>
      <c r="X578" s="206"/>
      <c r="Y578" s="206"/>
      <c r="Z578" s="203"/>
      <c r="AA578" s="175">
        <f t="shared" si="37"/>
        <v>0</v>
      </c>
      <c r="AB578" s="282"/>
      <c r="AC578" s="313">
        <f t="shared" si="38"/>
        <v>1</v>
      </c>
    </row>
    <row r="579" spans="8:29" ht="15" customHeight="1">
      <c r="H579" s="181" t="s">
        <v>1042</v>
      </c>
      <c r="I579" s="182" t="s">
        <v>348</v>
      </c>
      <c r="J579" s="219" t="s">
        <v>1061</v>
      </c>
      <c r="K579" s="220">
        <v>1997</v>
      </c>
      <c r="L579" s="221" t="s">
        <v>1440</v>
      </c>
      <c r="M579" s="221" t="s">
        <v>260</v>
      </c>
      <c r="N579" s="221"/>
      <c r="O579" s="222"/>
      <c r="P579" s="223" t="s">
        <v>1202</v>
      </c>
      <c r="Q579" s="306">
        <v>197</v>
      </c>
      <c r="R579" s="306">
        <v>1150.48</v>
      </c>
      <c r="S579" s="210">
        <f t="shared" si="40"/>
        <v>2536.3735185600003</v>
      </c>
      <c r="T579" s="165">
        <f aca="true" t="shared" si="41" ref="T579:T642">IF(AND(R579&gt;0,Q579&gt;0),Q579/R579,0)</f>
        <v>0.17123287671232876</v>
      </c>
      <c r="U579" s="206"/>
      <c r="V579" s="206"/>
      <c r="W579" s="214"/>
      <c r="X579" s="206"/>
      <c r="Y579" s="206"/>
      <c r="Z579" s="203"/>
      <c r="AA579" s="175">
        <f aca="true" t="shared" si="42" ref="AA579:AA642">MIN(IF(Z579&gt;0,(AHBRatingBest+AHBRatingWorst)-(((AHBRatingBest-AHBRatingWorst)/(ARMWorstTime-ARMBestTime))*(Z579-ARMBestTime)+AHBRatingWorst),0),10)</f>
        <v>0</v>
      </c>
      <c r="AB579" s="282"/>
      <c r="AC579" s="313">
        <f aca="true" t="shared" si="43" ref="AC579:AC642">IF(I579&lt;&gt;"",1,"")</f>
        <v>1</v>
      </c>
    </row>
    <row r="580" spans="8:29" ht="15" customHeight="1">
      <c r="H580" s="181" t="s">
        <v>1042</v>
      </c>
      <c r="I580" s="182" t="s">
        <v>349</v>
      </c>
      <c r="J580" s="219" t="s">
        <v>1061</v>
      </c>
      <c r="K580" s="220">
        <v>1999</v>
      </c>
      <c r="L580" s="221" t="s">
        <v>1440</v>
      </c>
      <c r="M580" s="221" t="s">
        <v>260</v>
      </c>
      <c r="N580" s="221"/>
      <c r="O580" s="222"/>
      <c r="P580" s="223" t="s">
        <v>1202</v>
      </c>
      <c r="Q580" s="306">
        <v>197</v>
      </c>
      <c r="R580" s="306">
        <v>1150.48</v>
      </c>
      <c r="S580" s="210">
        <f t="shared" si="40"/>
        <v>2536.3735185600003</v>
      </c>
      <c r="T580" s="165">
        <f t="shared" si="41"/>
        <v>0.17123287671232876</v>
      </c>
      <c r="U580" s="206"/>
      <c r="V580" s="206"/>
      <c r="W580" s="214"/>
      <c r="X580" s="206"/>
      <c r="Y580" s="206"/>
      <c r="Z580" s="203"/>
      <c r="AA580" s="175">
        <f t="shared" si="42"/>
        <v>0</v>
      </c>
      <c r="AB580" s="282"/>
      <c r="AC580" s="313">
        <f t="shared" si="43"/>
        <v>1</v>
      </c>
    </row>
    <row r="581" spans="8:29" ht="15" customHeight="1">
      <c r="H581" s="181" t="s">
        <v>1042</v>
      </c>
      <c r="I581" s="182" t="s">
        <v>350</v>
      </c>
      <c r="J581" s="219" t="s">
        <v>1061</v>
      </c>
      <c r="K581" s="220">
        <v>1994</v>
      </c>
      <c r="L581" s="221" t="s">
        <v>1440</v>
      </c>
      <c r="M581" s="221" t="s">
        <v>260</v>
      </c>
      <c r="N581" s="221"/>
      <c r="O581" s="222"/>
      <c r="P581" s="223" t="s">
        <v>1202</v>
      </c>
      <c r="Q581" s="306">
        <v>197</v>
      </c>
      <c r="R581" s="306">
        <v>1170</v>
      </c>
      <c r="S581" s="210">
        <f aca="true" t="shared" si="44" ref="S581:S612">IF(R581&gt;0,R581*2.204622,"")</f>
        <v>2579.40774</v>
      </c>
      <c r="T581" s="165">
        <f t="shared" si="41"/>
        <v>0.1683760683760684</v>
      </c>
      <c r="U581" s="206"/>
      <c r="V581" s="206"/>
      <c r="W581" s="214"/>
      <c r="X581" s="206"/>
      <c r="Y581" s="206"/>
      <c r="Z581" s="203"/>
      <c r="AA581" s="175">
        <f t="shared" si="42"/>
        <v>0</v>
      </c>
      <c r="AB581" s="282"/>
      <c r="AC581" s="313">
        <f t="shared" si="43"/>
        <v>1</v>
      </c>
    </row>
    <row r="582" spans="8:29" ht="15" customHeight="1">
      <c r="H582" s="181" t="s">
        <v>1042</v>
      </c>
      <c r="I582" s="182" t="s">
        <v>351</v>
      </c>
      <c r="J582" s="219" t="s">
        <v>1061</v>
      </c>
      <c r="K582" s="220">
        <v>1997</v>
      </c>
      <c r="L582" s="221" t="s">
        <v>1440</v>
      </c>
      <c r="M582" s="221" t="s">
        <v>260</v>
      </c>
      <c r="N582" s="221"/>
      <c r="O582" s="222"/>
      <c r="P582" s="223" t="s">
        <v>1202</v>
      </c>
      <c r="Q582" s="306">
        <v>197</v>
      </c>
      <c r="R582" s="306">
        <v>1170</v>
      </c>
      <c r="S582" s="210">
        <f t="shared" si="44"/>
        <v>2579.40774</v>
      </c>
      <c r="T582" s="165">
        <f t="shared" si="41"/>
        <v>0.1683760683760684</v>
      </c>
      <c r="U582" s="206"/>
      <c r="V582" s="206"/>
      <c r="W582" s="214"/>
      <c r="X582" s="206"/>
      <c r="Y582" s="206"/>
      <c r="Z582" s="203"/>
      <c r="AA582" s="175">
        <f t="shared" si="42"/>
        <v>0</v>
      </c>
      <c r="AB582" s="282"/>
      <c r="AC582" s="313">
        <f t="shared" si="43"/>
        <v>1</v>
      </c>
    </row>
    <row r="583" spans="8:29" ht="15" customHeight="1">
      <c r="H583" s="181" t="s">
        <v>1042</v>
      </c>
      <c r="I583" s="182" t="s">
        <v>352</v>
      </c>
      <c r="J583" s="219" t="s">
        <v>1061</v>
      </c>
      <c r="K583" s="220">
        <v>1999</v>
      </c>
      <c r="L583" s="221" t="s">
        <v>1440</v>
      </c>
      <c r="M583" s="221" t="s">
        <v>260</v>
      </c>
      <c r="N583" s="221"/>
      <c r="O583" s="222"/>
      <c r="P583" s="223" t="s">
        <v>1202</v>
      </c>
      <c r="Q583" s="306">
        <v>197</v>
      </c>
      <c r="R583" s="306">
        <v>1170.18</v>
      </c>
      <c r="S583" s="210">
        <f t="shared" si="44"/>
        <v>2579.8045719600004</v>
      </c>
      <c r="T583" s="165">
        <f t="shared" si="41"/>
        <v>0.16835016835016833</v>
      </c>
      <c r="U583" s="206"/>
      <c r="V583" s="206"/>
      <c r="W583" s="214"/>
      <c r="X583" s="206"/>
      <c r="Y583" s="206"/>
      <c r="Z583" s="203"/>
      <c r="AA583" s="175">
        <f t="shared" si="42"/>
        <v>0</v>
      </c>
      <c r="AB583" s="281"/>
      <c r="AC583" s="313">
        <f t="shared" si="43"/>
        <v>1</v>
      </c>
    </row>
    <row r="584" spans="8:29" ht="15" customHeight="1">
      <c r="H584" s="181" t="s">
        <v>1042</v>
      </c>
      <c r="I584" s="182" t="s">
        <v>353</v>
      </c>
      <c r="J584" s="219" t="s">
        <v>1061</v>
      </c>
      <c r="K584" s="220">
        <v>1994</v>
      </c>
      <c r="L584" s="221" t="s">
        <v>1440</v>
      </c>
      <c r="M584" s="221" t="s">
        <v>260</v>
      </c>
      <c r="N584" s="221"/>
      <c r="O584" s="222"/>
      <c r="P584" s="223" t="s">
        <v>1202</v>
      </c>
      <c r="Q584" s="306">
        <v>167</v>
      </c>
      <c r="R584" s="306">
        <v>1150</v>
      </c>
      <c r="S584" s="210">
        <f t="shared" si="44"/>
        <v>2535.3153</v>
      </c>
      <c r="T584" s="165">
        <f t="shared" si="41"/>
        <v>0.14521739130434783</v>
      </c>
      <c r="U584" s="206"/>
      <c r="V584" s="206"/>
      <c r="W584" s="214"/>
      <c r="X584" s="206"/>
      <c r="Y584" s="206"/>
      <c r="Z584" s="203"/>
      <c r="AA584" s="175">
        <f t="shared" si="42"/>
        <v>0</v>
      </c>
      <c r="AB584" s="282"/>
      <c r="AC584" s="313">
        <f t="shared" si="43"/>
        <v>1</v>
      </c>
    </row>
    <row r="585" spans="8:29" ht="15" customHeight="1">
      <c r="H585" s="181" t="s">
        <v>1042</v>
      </c>
      <c r="I585" s="182" t="s">
        <v>354</v>
      </c>
      <c r="J585" s="219" t="s">
        <v>1061</v>
      </c>
      <c r="K585" s="220">
        <v>1997</v>
      </c>
      <c r="L585" s="221" t="s">
        <v>1440</v>
      </c>
      <c r="M585" s="221" t="s">
        <v>260</v>
      </c>
      <c r="N585" s="221"/>
      <c r="O585" s="222"/>
      <c r="P585" s="223" t="s">
        <v>1202</v>
      </c>
      <c r="Q585" s="306">
        <v>177</v>
      </c>
      <c r="R585" s="306">
        <v>1150</v>
      </c>
      <c r="S585" s="210">
        <f t="shared" si="44"/>
        <v>2535.3153</v>
      </c>
      <c r="T585" s="165">
        <f t="shared" si="41"/>
        <v>0.15391304347826087</v>
      </c>
      <c r="U585" s="206"/>
      <c r="V585" s="206"/>
      <c r="W585" s="214"/>
      <c r="X585" s="206"/>
      <c r="Y585" s="206"/>
      <c r="Z585" s="203"/>
      <c r="AA585" s="175">
        <f t="shared" si="42"/>
        <v>0</v>
      </c>
      <c r="AB585" s="282"/>
      <c r="AC585" s="313">
        <f t="shared" si="43"/>
        <v>1</v>
      </c>
    </row>
    <row r="586" spans="8:29" ht="15" customHeight="1">
      <c r="H586" s="181" t="s">
        <v>1042</v>
      </c>
      <c r="I586" s="182" t="s">
        <v>355</v>
      </c>
      <c r="J586" s="219" t="s">
        <v>1061</v>
      </c>
      <c r="K586" s="220">
        <v>2000</v>
      </c>
      <c r="L586" s="221" t="s">
        <v>1440</v>
      </c>
      <c r="M586" s="221" t="s">
        <v>261</v>
      </c>
      <c r="N586" s="221"/>
      <c r="O586" s="222"/>
      <c r="P586" s="223" t="s">
        <v>1202</v>
      </c>
      <c r="Q586" s="306">
        <v>445</v>
      </c>
      <c r="R586" s="306">
        <v>980</v>
      </c>
      <c r="S586" s="210">
        <f t="shared" si="44"/>
        <v>2160.52956</v>
      </c>
      <c r="T586" s="165">
        <f t="shared" si="41"/>
        <v>0.45408163265306123</v>
      </c>
      <c r="U586" s="206"/>
      <c r="V586" s="206"/>
      <c r="W586" s="214"/>
      <c r="X586" s="206"/>
      <c r="Y586" s="206"/>
      <c r="Z586" s="203">
        <v>37.678</v>
      </c>
      <c r="AA586" s="175">
        <f t="shared" si="42"/>
        <v>9.03592</v>
      </c>
      <c r="AB586" s="282"/>
      <c r="AC586" s="313">
        <f t="shared" si="43"/>
        <v>1</v>
      </c>
    </row>
    <row r="587" spans="8:29" ht="15" customHeight="1">
      <c r="H587" s="181" t="s">
        <v>1042</v>
      </c>
      <c r="I587" s="182" t="s">
        <v>1162</v>
      </c>
      <c r="J587" s="219" t="s">
        <v>1061</v>
      </c>
      <c r="K587" s="220">
        <v>1989</v>
      </c>
      <c r="L587" s="221" t="s">
        <v>1440</v>
      </c>
      <c r="M587" s="221" t="s">
        <v>261</v>
      </c>
      <c r="N587" s="221" t="s">
        <v>1438</v>
      </c>
      <c r="O587" s="222"/>
      <c r="P587" s="223" t="s">
        <v>1202</v>
      </c>
      <c r="Q587" s="224">
        <v>214</v>
      </c>
      <c r="R587" s="224">
        <v>1340</v>
      </c>
      <c r="S587" s="210">
        <f t="shared" si="44"/>
        <v>2954.19348</v>
      </c>
      <c r="T587" s="165">
        <f t="shared" si="41"/>
        <v>0.15970149253731344</v>
      </c>
      <c r="U587" s="209"/>
      <c r="V587" s="209"/>
      <c r="W587" s="208"/>
      <c r="X587" s="209"/>
      <c r="Y587" s="209"/>
      <c r="Z587" s="209">
        <v>43.308</v>
      </c>
      <c r="AA587" s="175">
        <f t="shared" si="42"/>
        <v>7.00912</v>
      </c>
      <c r="AB587" s="282"/>
      <c r="AC587" s="313">
        <f t="shared" si="43"/>
        <v>1</v>
      </c>
    </row>
    <row r="588" spans="8:29" ht="15" customHeight="1">
      <c r="H588" s="181" t="s">
        <v>1042</v>
      </c>
      <c r="I588" s="182" t="s">
        <v>1163</v>
      </c>
      <c r="J588" s="219" t="s">
        <v>1061</v>
      </c>
      <c r="K588" s="220">
        <v>1970</v>
      </c>
      <c r="L588" s="221" t="s">
        <v>1440</v>
      </c>
      <c r="M588" s="221" t="s">
        <v>259</v>
      </c>
      <c r="N588" s="221"/>
      <c r="O588" s="222"/>
      <c r="P588" s="223" t="s">
        <v>1202</v>
      </c>
      <c r="Q588" s="306">
        <v>123</v>
      </c>
      <c r="R588" s="306">
        <v>980</v>
      </c>
      <c r="S588" s="210">
        <f t="shared" si="44"/>
        <v>2160.52956</v>
      </c>
      <c r="T588" s="165">
        <f t="shared" si="41"/>
        <v>0.12551020408163266</v>
      </c>
      <c r="U588" s="206"/>
      <c r="V588" s="206"/>
      <c r="W588" s="214"/>
      <c r="X588" s="206"/>
      <c r="Y588" s="206"/>
      <c r="Z588" s="203"/>
      <c r="AA588" s="175">
        <f t="shared" si="42"/>
        <v>0</v>
      </c>
      <c r="AB588" s="282"/>
      <c r="AC588" s="313">
        <f t="shared" si="43"/>
        <v>1</v>
      </c>
    </row>
    <row r="589" spans="8:29" ht="15" customHeight="1">
      <c r="H589" s="181" t="s">
        <v>1042</v>
      </c>
      <c r="I589" s="182" t="s">
        <v>356</v>
      </c>
      <c r="J589" s="219" t="s">
        <v>1061</v>
      </c>
      <c r="K589" s="220">
        <v>1995</v>
      </c>
      <c r="L589" s="221" t="s">
        <v>1440</v>
      </c>
      <c r="M589" s="221" t="s">
        <v>261</v>
      </c>
      <c r="N589" s="221"/>
      <c r="O589" s="222"/>
      <c r="P589" s="223" t="s">
        <v>1202</v>
      </c>
      <c r="Q589" s="306">
        <v>221</v>
      </c>
      <c r="R589" s="306">
        <v>1610</v>
      </c>
      <c r="S589" s="210">
        <f t="shared" si="44"/>
        <v>3549.44142</v>
      </c>
      <c r="T589" s="165">
        <f t="shared" si="41"/>
        <v>0.1372670807453416</v>
      </c>
      <c r="U589" s="206"/>
      <c r="V589" s="206"/>
      <c r="W589" s="214"/>
      <c r="X589" s="206"/>
      <c r="Y589" s="206"/>
      <c r="Z589" s="203"/>
      <c r="AA589" s="175">
        <f t="shared" si="42"/>
        <v>0</v>
      </c>
      <c r="AB589" s="282"/>
      <c r="AC589" s="313">
        <f t="shared" si="43"/>
        <v>1</v>
      </c>
    </row>
    <row r="590" spans="8:29" ht="15" customHeight="1">
      <c r="H590" s="181" t="s">
        <v>1042</v>
      </c>
      <c r="I590" s="182" t="s">
        <v>357</v>
      </c>
      <c r="J590" s="219" t="s">
        <v>1061</v>
      </c>
      <c r="K590" s="220">
        <v>1996</v>
      </c>
      <c r="L590" s="221" t="s">
        <v>1440</v>
      </c>
      <c r="M590" s="221" t="s">
        <v>261</v>
      </c>
      <c r="N590" s="221"/>
      <c r="O590" s="222"/>
      <c r="P590" s="223" t="s">
        <v>1202</v>
      </c>
      <c r="Q590" s="306">
        <v>221</v>
      </c>
      <c r="R590" s="306">
        <v>1610</v>
      </c>
      <c r="S590" s="210">
        <f t="shared" si="44"/>
        <v>3549.44142</v>
      </c>
      <c r="T590" s="165">
        <f t="shared" si="41"/>
        <v>0.1372670807453416</v>
      </c>
      <c r="U590" s="206"/>
      <c r="V590" s="206"/>
      <c r="W590" s="214"/>
      <c r="X590" s="206"/>
      <c r="Y590" s="206"/>
      <c r="Z590" s="203"/>
      <c r="AA590" s="175">
        <f t="shared" si="42"/>
        <v>0</v>
      </c>
      <c r="AB590" s="282"/>
      <c r="AC590" s="313">
        <f t="shared" si="43"/>
        <v>1</v>
      </c>
    </row>
    <row r="591" spans="8:29" ht="15" customHeight="1">
      <c r="H591" s="181" t="s">
        <v>1042</v>
      </c>
      <c r="I591" s="182" t="s">
        <v>358</v>
      </c>
      <c r="J591" s="219" t="s">
        <v>1061</v>
      </c>
      <c r="K591" s="220">
        <v>1998</v>
      </c>
      <c r="L591" s="221" t="s">
        <v>1440</v>
      </c>
      <c r="M591" s="221" t="s">
        <v>261</v>
      </c>
      <c r="N591" s="221"/>
      <c r="O591" s="222"/>
      <c r="P591" s="223" t="s">
        <v>1202</v>
      </c>
      <c r="Q591" s="306">
        <v>221</v>
      </c>
      <c r="R591" s="306">
        <v>1600.04</v>
      </c>
      <c r="S591" s="210">
        <f t="shared" si="44"/>
        <v>3527.48338488</v>
      </c>
      <c r="T591" s="165">
        <f t="shared" si="41"/>
        <v>0.13812154696132597</v>
      </c>
      <c r="U591" s="206"/>
      <c r="V591" s="206"/>
      <c r="W591" s="214"/>
      <c r="X591" s="206"/>
      <c r="Y591" s="206"/>
      <c r="Z591" s="203"/>
      <c r="AA591" s="175">
        <f t="shared" si="42"/>
        <v>0</v>
      </c>
      <c r="AB591" s="282"/>
      <c r="AC591" s="313">
        <f t="shared" si="43"/>
        <v>1</v>
      </c>
    </row>
    <row r="592" spans="8:29" ht="15" customHeight="1">
      <c r="H592" s="181" t="s">
        <v>1042</v>
      </c>
      <c r="I592" s="182" t="s">
        <v>359</v>
      </c>
      <c r="J592" s="219" t="s">
        <v>1061</v>
      </c>
      <c r="K592" s="220">
        <v>1995</v>
      </c>
      <c r="L592" s="221" t="s">
        <v>1440</v>
      </c>
      <c r="M592" s="221" t="s">
        <v>261</v>
      </c>
      <c r="N592" s="221" t="s">
        <v>1438</v>
      </c>
      <c r="O592" s="222"/>
      <c r="P592" s="223" t="s">
        <v>1202</v>
      </c>
      <c r="Q592" s="306">
        <v>276</v>
      </c>
      <c r="R592" s="306">
        <v>1710</v>
      </c>
      <c r="S592" s="210">
        <f t="shared" si="44"/>
        <v>3769.90362</v>
      </c>
      <c r="T592" s="165">
        <f t="shared" si="41"/>
        <v>0.16140350877192983</v>
      </c>
      <c r="U592" s="206"/>
      <c r="V592" s="206"/>
      <c r="W592" s="214"/>
      <c r="X592" s="206"/>
      <c r="Y592" s="206"/>
      <c r="Z592" s="203"/>
      <c r="AA592" s="175">
        <f t="shared" si="42"/>
        <v>0</v>
      </c>
      <c r="AB592" s="282"/>
      <c r="AC592" s="313">
        <f t="shared" si="43"/>
        <v>1</v>
      </c>
    </row>
    <row r="593" spans="8:29" ht="15" customHeight="1">
      <c r="H593" s="181" t="s">
        <v>1042</v>
      </c>
      <c r="I593" s="182" t="s">
        <v>360</v>
      </c>
      <c r="J593" s="219" t="s">
        <v>1061</v>
      </c>
      <c r="K593" s="220">
        <v>1996</v>
      </c>
      <c r="L593" s="221" t="s">
        <v>1440</v>
      </c>
      <c r="M593" s="221" t="s">
        <v>261</v>
      </c>
      <c r="N593" s="221" t="s">
        <v>1438</v>
      </c>
      <c r="O593" s="222"/>
      <c r="P593" s="223" t="s">
        <v>1202</v>
      </c>
      <c r="Q593" s="306">
        <v>276</v>
      </c>
      <c r="R593" s="306">
        <v>1710</v>
      </c>
      <c r="S593" s="210">
        <f t="shared" si="44"/>
        <v>3769.90362</v>
      </c>
      <c r="T593" s="165">
        <f t="shared" si="41"/>
        <v>0.16140350877192983</v>
      </c>
      <c r="U593" s="206"/>
      <c r="V593" s="206"/>
      <c r="W593" s="214"/>
      <c r="X593" s="206"/>
      <c r="Y593" s="206"/>
      <c r="Z593" s="203"/>
      <c r="AA593" s="175">
        <f t="shared" si="42"/>
        <v>0</v>
      </c>
      <c r="AB593" s="281"/>
      <c r="AC593" s="313">
        <f t="shared" si="43"/>
        <v>1</v>
      </c>
    </row>
    <row r="594" spans="8:29" ht="15" customHeight="1">
      <c r="H594" s="181" t="s">
        <v>1042</v>
      </c>
      <c r="I594" s="182" t="s">
        <v>361</v>
      </c>
      <c r="J594" s="219" t="s">
        <v>1061</v>
      </c>
      <c r="K594" s="220">
        <v>1998</v>
      </c>
      <c r="L594" s="221" t="s">
        <v>1440</v>
      </c>
      <c r="M594" s="221" t="s">
        <v>261</v>
      </c>
      <c r="N594" s="221" t="s">
        <v>1438</v>
      </c>
      <c r="O594" s="222"/>
      <c r="P594" s="223" t="s">
        <v>1202</v>
      </c>
      <c r="Q594" s="306">
        <v>276</v>
      </c>
      <c r="R594" s="306">
        <v>1680</v>
      </c>
      <c r="S594" s="210">
        <f t="shared" si="44"/>
        <v>3703.76496</v>
      </c>
      <c r="T594" s="165">
        <f t="shared" si="41"/>
        <v>0.16428571428571428</v>
      </c>
      <c r="U594" s="206"/>
      <c r="V594" s="206"/>
      <c r="W594" s="214"/>
      <c r="X594" s="206"/>
      <c r="Y594" s="206"/>
      <c r="Z594" s="203"/>
      <c r="AA594" s="175">
        <f t="shared" si="42"/>
        <v>0</v>
      </c>
      <c r="AB594" s="282"/>
      <c r="AC594" s="313">
        <f t="shared" si="43"/>
        <v>1</v>
      </c>
    </row>
    <row r="595" spans="8:29" ht="15" customHeight="1">
      <c r="H595" s="181" t="s">
        <v>1042</v>
      </c>
      <c r="I595" s="182" t="s">
        <v>362</v>
      </c>
      <c r="J595" s="219" t="s">
        <v>1061</v>
      </c>
      <c r="K595" s="220">
        <v>1995</v>
      </c>
      <c r="L595" s="221" t="s">
        <v>1440</v>
      </c>
      <c r="M595" s="221" t="s">
        <v>261</v>
      </c>
      <c r="N595" s="221" t="s">
        <v>1438</v>
      </c>
      <c r="O595" s="222"/>
      <c r="P595" s="223" t="s">
        <v>1202</v>
      </c>
      <c r="Q595" s="306">
        <v>276</v>
      </c>
      <c r="R595" s="306">
        <v>1680</v>
      </c>
      <c r="S595" s="210">
        <f t="shared" si="44"/>
        <v>3703.76496</v>
      </c>
      <c r="T595" s="165">
        <f t="shared" si="41"/>
        <v>0.16428571428571428</v>
      </c>
      <c r="U595" s="206"/>
      <c r="V595" s="206"/>
      <c r="W595" s="214"/>
      <c r="X595" s="206"/>
      <c r="Y595" s="206"/>
      <c r="Z595" s="203"/>
      <c r="AA595" s="175">
        <f t="shared" si="42"/>
        <v>0</v>
      </c>
      <c r="AB595" s="281"/>
      <c r="AC595" s="313">
        <f t="shared" si="43"/>
        <v>1</v>
      </c>
    </row>
    <row r="596" spans="8:29" ht="15" customHeight="1">
      <c r="H596" s="181" t="s">
        <v>1042</v>
      </c>
      <c r="I596" s="182" t="s">
        <v>363</v>
      </c>
      <c r="J596" s="219" t="s">
        <v>1061</v>
      </c>
      <c r="K596" s="220">
        <v>1998</v>
      </c>
      <c r="L596" s="221" t="s">
        <v>1440</v>
      </c>
      <c r="M596" s="221" t="s">
        <v>261</v>
      </c>
      <c r="N596" s="221" t="s">
        <v>1438</v>
      </c>
      <c r="O596" s="222"/>
      <c r="P596" s="223" t="s">
        <v>1202</v>
      </c>
      <c r="Q596" s="306">
        <v>276</v>
      </c>
      <c r="R596" s="306">
        <v>1669.8</v>
      </c>
      <c r="S596" s="210">
        <f t="shared" si="44"/>
        <v>3681.2778156</v>
      </c>
      <c r="T596" s="165">
        <f t="shared" si="41"/>
        <v>0.1652892561983471</v>
      </c>
      <c r="U596" s="206"/>
      <c r="V596" s="206"/>
      <c r="W596" s="214"/>
      <c r="X596" s="206"/>
      <c r="Y596" s="206"/>
      <c r="Z596" s="203"/>
      <c r="AA596" s="175">
        <f t="shared" si="42"/>
        <v>0</v>
      </c>
      <c r="AB596" s="282"/>
      <c r="AC596" s="313">
        <f t="shared" si="43"/>
        <v>1</v>
      </c>
    </row>
    <row r="597" spans="8:29" ht="15" customHeight="1">
      <c r="H597" s="181" t="s">
        <v>1042</v>
      </c>
      <c r="I597" s="182" t="s">
        <v>364</v>
      </c>
      <c r="J597" s="219" t="s">
        <v>1061</v>
      </c>
      <c r="K597" s="220">
        <v>1989</v>
      </c>
      <c r="L597" s="221" t="s">
        <v>1440</v>
      </c>
      <c r="M597" s="221" t="s">
        <v>261</v>
      </c>
      <c r="N597" s="221" t="s">
        <v>1438</v>
      </c>
      <c r="O597" s="222"/>
      <c r="P597" s="223" t="s">
        <v>1202</v>
      </c>
      <c r="Q597" s="224">
        <v>334</v>
      </c>
      <c r="R597" s="224">
        <v>1200</v>
      </c>
      <c r="S597" s="210">
        <f t="shared" si="44"/>
        <v>2645.5464</v>
      </c>
      <c r="T597" s="165">
        <f t="shared" si="41"/>
        <v>0.2783333333333333</v>
      </c>
      <c r="U597" s="209"/>
      <c r="V597" s="209"/>
      <c r="W597" s="208"/>
      <c r="X597" s="209"/>
      <c r="Y597" s="209"/>
      <c r="Z597" s="209"/>
      <c r="AA597" s="175">
        <f t="shared" si="42"/>
        <v>0</v>
      </c>
      <c r="AB597" s="282"/>
      <c r="AC597" s="313">
        <f t="shared" si="43"/>
        <v>1</v>
      </c>
    </row>
    <row r="598" spans="8:29" ht="15" customHeight="1">
      <c r="H598" s="181" t="s">
        <v>1042</v>
      </c>
      <c r="I598" s="182" t="s">
        <v>365</v>
      </c>
      <c r="J598" s="219" t="s">
        <v>1061</v>
      </c>
      <c r="K598" s="220">
        <v>2003</v>
      </c>
      <c r="L598" s="221" t="s">
        <v>1440</v>
      </c>
      <c r="M598" s="221" t="s">
        <v>1049</v>
      </c>
      <c r="N598" s="221"/>
      <c r="O598" s="222"/>
      <c r="P598" s="223" t="s">
        <v>1202</v>
      </c>
      <c r="Q598" s="306">
        <v>67</v>
      </c>
      <c r="R598" s="306">
        <v>790</v>
      </c>
      <c r="S598" s="210">
        <f t="shared" si="44"/>
        <v>1741.65138</v>
      </c>
      <c r="T598" s="165">
        <f t="shared" si="41"/>
        <v>0.08481012658227848</v>
      </c>
      <c r="U598" s="206"/>
      <c r="V598" s="206"/>
      <c r="W598" s="214"/>
      <c r="X598" s="206"/>
      <c r="Y598" s="206"/>
      <c r="Z598" s="203"/>
      <c r="AA598" s="175">
        <f t="shared" si="42"/>
        <v>0</v>
      </c>
      <c r="AB598" s="281"/>
      <c r="AC598" s="313">
        <f t="shared" si="43"/>
        <v>1</v>
      </c>
    </row>
    <row r="599" spans="8:29" ht="15" customHeight="1">
      <c r="H599" s="181" t="s">
        <v>1042</v>
      </c>
      <c r="I599" s="182" t="s">
        <v>366</v>
      </c>
      <c r="J599" s="219" t="s">
        <v>1061</v>
      </c>
      <c r="K599" s="220">
        <v>2009</v>
      </c>
      <c r="L599" s="221" t="s">
        <v>1443</v>
      </c>
      <c r="M599" s="221" t="s">
        <v>1049</v>
      </c>
      <c r="N599" s="221"/>
      <c r="O599" s="222"/>
      <c r="P599" s="223" t="s">
        <v>1202</v>
      </c>
      <c r="Q599" s="224">
        <v>61</v>
      </c>
      <c r="R599" s="224">
        <v>1100</v>
      </c>
      <c r="S599" s="210">
        <f t="shared" si="44"/>
        <v>2425.0842000000002</v>
      </c>
      <c r="T599" s="165">
        <f t="shared" si="41"/>
        <v>0.05545454545454546</v>
      </c>
      <c r="U599" s="209" t="s">
        <v>1146</v>
      </c>
      <c r="V599" s="209"/>
      <c r="W599" s="208"/>
      <c r="X599" s="209"/>
      <c r="Y599" s="209"/>
      <c r="Z599" s="209"/>
      <c r="AA599" s="175">
        <f t="shared" si="42"/>
        <v>0</v>
      </c>
      <c r="AB599" s="282"/>
      <c r="AC599" s="313">
        <f t="shared" si="43"/>
        <v>1</v>
      </c>
    </row>
    <row r="600" spans="8:29" ht="15" customHeight="1">
      <c r="H600" s="181" t="s">
        <v>1042</v>
      </c>
      <c r="I600" s="182" t="s">
        <v>367</v>
      </c>
      <c r="J600" s="219" t="s">
        <v>1061</v>
      </c>
      <c r="K600" s="220">
        <v>1974</v>
      </c>
      <c r="L600" s="221" t="s">
        <v>1440</v>
      </c>
      <c r="M600" s="221" t="s">
        <v>259</v>
      </c>
      <c r="N600" s="221"/>
      <c r="O600" s="222"/>
      <c r="P600" s="223" t="s">
        <v>1202</v>
      </c>
      <c r="Q600" s="306">
        <v>108</v>
      </c>
      <c r="R600" s="306">
        <v>825</v>
      </c>
      <c r="S600" s="210">
        <f t="shared" si="44"/>
        <v>1818.8131500000002</v>
      </c>
      <c r="T600" s="165">
        <f t="shared" si="41"/>
        <v>0.13090909090909092</v>
      </c>
      <c r="U600" s="206"/>
      <c r="V600" s="206"/>
      <c r="W600" s="214"/>
      <c r="X600" s="206"/>
      <c r="Y600" s="206"/>
      <c r="Z600" s="203"/>
      <c r="AA600" s="175">
        <f t="shared" si="42"/>
        <v>0</v>
      </c>
      <c r="AB600" s="282"/>
      <c r="AC600" s="313">
        <f t="shared" si="43"/>
        <v>1</v>
      </c>
    </row>
    <row r="601" spans="8:29" ht="15" customHeight="1">
      <c r="H601" s="181" t="s">
        <v>1042</v>
      </c>
      <c r="I601" s="182" t="s">
        <v>368</v>
      </c>
      <c r="J601" s="219" t="s">
        <v>1061</v>
      </c>
      <c r="K601" s="220">
        <v>1974</v>
      </c>
      <c r="L601" s="221" t="s">
        <v>1440</v>
      </c>
      <c r="M601" s="221" t="s">
        <v>259</v>
      </c>
      <c r="N601" s="221"/>
      <c r="O601" s="222"/>
      <c r="P601" s="223" t="s">
        <v>1202</v>
      </c>
      <c r="Q601" s="306">
        <v>158</v>
      </c>
      <c r="R601" s="306">
        <v>825</v>
      </c>
      <c r="S601" s="210">
        <f t="shared" si="44"/>
        <v>1818.8131500000002</v>
      </c>
      <c r="T601" s="165">
        <f t="shared" si="41"/>
        <v>0.19151515151515153</v>
      </c>
      <c r="U601" s="206" t="s">
        <v>1150</v>
      </c>
      <c r="V601" s="206"/>
      <c r="W601" s="214"/>
      <c r="X601" s="206"/>
      <c r="Y601" s="206"/>
      <c r="Z601" s="203"/>
      <c r="AA601" s="175">
        <f t="shared" si="42"/>
        <v>0</v>
      </c>
      <c r="AB601" s="282"/>
      <c r="AC601" s="313">
        <f t="shared" si="43"/>
        <v>1</v>
      </c>
    </row>
    <row r="602" spans="8:29" ht="15" customHeight="1">
      <c r="H602" s="181" t="s">
        <v>1042</v>
      </c>
      <c r="I602" s="182" t="s">
        <v>369</v>
      </c>
      <c r="J602" s="219" t="s">
        <v>1061</v>
      </c>
      <c r="K602" s="220">
        <v>1992</v>
      </c>
      <c r="L602" s="221" t="s">
        <v>1440</v>
      </c>
      <c r="M602" s="221" t="s">
        <v>261</v>
      </c>
      <c r="N602" s="221" t="s">
        <v>1438</v>
      </c>
      <c r="O602" s="222"/>
      <c r="P602" s="223" t="s">
        <v>1202</v>
      </c>
      <c r="Q602" s="225">
        <v>247</v>
      </c>
      <c r="R602" s="225">
        <v>1066</v>
      </c>
      <c r="S602" s="210">
        <f t="shared" si="44"/>
        <v>2350.1270520000003</v>
      </c>
      <c r="T602" s="165">
        <f t="shared" si="41"/>
        <v>0.23170731707317074</v>
      </c>
      <c r="U602" s="209"/>
      <c r="V602" s="209"/>
      <c r="W602" s="208"/>
      <c r="X602" s="209"/>
      <c r="Y602" s="209"/>
      <c r="Z602" s="209"/>
      <c r="AA602" s="175">
        <f t="shared" si="42"/>
        <v>0</v>
      </c>
      <c r="AB602" s="281"/>
      <c r="AC602" s="313">
        <f t="shared" si="43"/>
        <v>1</v>
      </c>
    </row>
    <row r="603" spans="8:29" ht="15" customHeight="1">
      <c r="H603" s="181" t="s">
        <v>1042</v>
      </c>
      <c r="I603" s="182" t="s">
        <v>370</v>
      </c>
      <c r="J603" s="219" t="s">
        <v>1061</v>
      </c>
      <c r="K603" s="220">
        <v>1994</v>
      </c>
      <c r="L603" s="221" t="s">
        <v>1440</v>
      </c>
      <c r="M603" s="221" t="s">
        <v>261</v>
      </c>
      <c r="N603" s="221" t="s">
        <v>1438</v>
      </c>
      <c r="O603" s="222"/>
      <c r="P603" s="223" t="s">
        <v>1202</v>
      </c>
      <c r="Q603" s="306">
        <v>261</v>
      </c>
      <c r="R603" s="306">
        <v>1250</v>
      </c>
      <c r="S603" s="210">
        <f t="shared" si="44"/>
        <v>2755.7775</v>
      </c>
      <c r="T603" s="165">
        <f t="shared" si="41"/>
        <v>0.2088</v>
      </c>
      <c r="U603" s="206"/>
      <c r="V603" s="206"/>
      <c r="W603" s="214"/>
      <c r="X603" s="206"/>
      <c r="Y603" s="206"/>
      <c r="Z603" s="203"/>
      <c r="AA603" s="175">
        <f t="shared" si="42"/>
        <v>0</v>
      </c>
      <c r="AB603" s="282"/>
      <c r="AC603" s="313">
        <f t="shared" si="43"/>
        <v>1</v>
      </c>
    </row>
    <row r="604" spans="8:29" ht="15" customHeight="1">
      <c r="H604" s="181" t="s">
        <v>1042</v>
      </c>
      <c r="I604" s="182" t="s">
        <v>371</v>
      </c>
      <c r="J604" s="219" t="s">
        <v>1061</v>
      </c>
      <c r="K604" s="220">
        <v>1995</v>
      </c>
      <c r="L604" s="221" t="s">
        <v>1440</v>
      </c>
      <c r="M604" s="221" t="s">
        <v>261</v>
      </c>
      <c r="N604" s="221" t="s">
        <v>1438</v>
      </c>
      <c r="O604" s="222"/>
      <c r="P604" s="223" t="s">
        <v>1202</v>
      </c>
      <c r="Q604" s="306">
        <v>266</v>
      </c>
      <c r="R604" s="306">
        <v>1260</v>
      </c>
      <c r="S604" s="210">
        <f t="shared" si="44"/>
        <v>2777.8237200000003</v>
      </c>
      <c r="T604" s="165">
        <f t="shared" si="41"/>
        <v>0.2111111111111111</v>
      </c>
      <c r="U604" s="206"/>
      <c r="V604" s="206"/>
      <c r="W604" s="214"/>
      <c r="X604" s="206"/>
      <c r="Y604" s="206"/>
      <c r="Z604" s="203"/>
      <c r="AA604" s="175">
        <f t="shared" si="42"/>
        <v>0</v>
      </c>
      <c r="AB604" s="282"/>
      <c r="AC604" s="313">
        <f t="shared" si="43"/>
        <v>1</v>
      </c>
    </row>
    <row r="605" spans="8:29" ht="15" customHeight="1">
      <c r="H605" s="181" t="s">
        <v>1042</v>
      </c>
      <c r="I605" s="182" t="s">
        <v>372</v>
      </c>
      <c r="J605" s="219" t="s">
        <v>1061</v>
      </c>
      <c r="K605" s="220">
        <v>1996</v>
      </c>
      <c r="L605" s="221" t="s">
        <v>1442</v>
      </c>
      <c r="M605" s="221" t="s">
        <v>261</v>
      </c>
      <c r="N605" s="221" t="s">
        <v>1438</v>
      </c>
      <c r="O605" s="222"/>
      <c r="P605" s="223" t="s">
        <v>1202</v>
      </c>
      <c r="Q605" s="306">
        <v>276</v>
      </c>
      <c r="R605" s="306">
        <v>1350</v>
      </c>
      <c r="S605" s="210">
        <f t="shared" si="44"/>
        <v>2976.2397</v>
      </c>
      <c r="T605" s="165">
        <f t="shared" si="41"/>
        <v>0.20444444444444446</v>
      </c>
      <c r="U605" s="206"/>
      <c r="V605" s="206"/>
      <c r="W605" s="214"/>
      <c r="X605" s="206"/>
      <c r="Y605" s="206"/>
      <c r="Z605" s="203"/>
      <c r="AA605" s="175">
        <f t="shared" si="42"/>
        <v>0</v>
      </c>
      <c r="AB605" s="282"/>
      <c r="AC605" s="313">
        <f t="shared" si="43"/>
        <v>1</v>
      </c>
    </row>
    <row r="606" spans="8:29" ht="15" customHeight="1">
      <c r="H606" s="181" t="s">
        <v>1042</v>
      </c>
      <c r="I606" s="182" t="s">
        <v>373</v>
      </c>
      <c r="J606" s="219" t="s">
        <v>1061</v>
      </c>
      <c r="K606" s="220">
        <v>1997</v>
      </c>
      <c r="L606" s="221" t="s">
        <v>1440</v>
      </c>
      <c r="M606" s="221" t="s">
        <v>261</v>
      </c>
      <c r="N606" s="221" t="s">
        <v>1438</v>
      </c>
      <c r="O606" s="222"/>
      <c r="P606" s="223" t="s">
        <v>1202</v>
      </c>
      <c r="Q606" s="225">
        <v>409</v>
      </c>
      <c r="R606" s="225">
        <v>1230</v>
      </c>
      <c r="S606" s="210">
        <f t="shared" si="44"/>
        <v>2711.6850600000002</v>
      </c>
      <c r="T606" s="165">
        <f t="shared" si="41"/>
        <v>0.33252032520325203</v>
      </c>
      <c r="U606" s="209" t="s">
        <v>1150</v>
      </c>
      <c r="V606" s="209"/>
      <c r="W606" s="208"/>
      <c r="X606" s="209"/>
      <c r="Y606" s="209"/>
      <c r="Z606" s="209"/>
      <c r="AA606" s="175">
        <f t="shared" si="42"/>
        <v>0</v>
      </c>
      <c r="AB606" s="282"/>
      <c r="AC606" s="313">
        <f t="shared" si="43"/>
        <v>1</v>
      </c>
    </row>
    <row r="607" spans="8:29" ht="15" customHeight="1">
      <c r="H607" s="181" t="s">
        <v>1042</v>
      </c>
      <c r="I607" s="182" t="s">
        <v>374</v>
      </c>
      <c r="J607" s="219" t="s">
        <v>1061</v>
      </c>
      <c r="K607" s="220">
        <v>2005</v>
      </c>
      <c r="L607" s="221" t="s">
        <v>1443</v>
      </c>
      <c r="M607" s="221" t="s">
        <v>261</v>
      </c>
      <c r="N607" s="221"/>
      <c r="O607" s="222"/>
      <c r="P607" s="223" t="s">
        <v>1202</v>
      </c>
      <c r="Q607" s="306">
        <v>276</v>
      </c>
      <c r="R607" s="306">
        <v>1410</v>
      </c>
      <c r="S607" s="210">
        <f t="shared" si="44"/>
        <v>3108.5170200000002</v>
      </c>
      <c r="T607" s="165">
        <f t="shared" si="41"/>
        <v>0.19574468085106383</v>
      </c>
      <c r="U607" s="206"/>
      <c r="V607" s="206"/>
      <c r="W607" s="214"/>
      <c r="X607" s="206"/>
      <c r="Y607" s="206"/>
      <c r="Z607" s="203"/>
      <c r="AA607" s="175">
        <f t="shared" si="42"/>
        <v>0</v>
      </c>
      <c r="AB607" s="282"/>
      <c r="AC607" s="313">
        <f t="shared" si="43"/>
        <v>1</v>
      </c>
    </row>
    <row r="608" spans="8:29" ht="15" customHeight="1">
      <c r="H608" s="181" t="s">
        <v>1042</v>
      </c>
      <c r="I608" s="182" t="s">
        <v>375</v>
      </c>
      <c r="J608" s="219" t="s">
        <v>1061</v>
      </c>
      <c r="K608" s="220">
        <v>2005</v>
      </c>
      <c r="L608" s="221" t="s">
        <v>1443</v>
      </c>
      <c r="M608" s="221" t="s">
        <v>261</v>
      </c>
      <c r="N608" s="221"/>
      <c r="O608" s="222"/>
      <c r="P608" s="223" t="s">
        <v>1202</v>
      </c>
      <c r="Q608" s="306">
        <v>314</v>
      </c>
      <c r="R608" s="306">
        <v>1080</v>
      </c>
      <c r="S608" s="210">
        <f t="shared" si="44"/>
        <v>2380.99176</v>
      </c>
      <c r="T608" s="165">
        <f t="shared" si="41"/>
        <v>0.29074074074074074</v>
      </c>
      <c r="U608" s="206"/>
      <c r="V608" s="206"/>
      <c r="W608" s="214"/>
      <c r="X608" s="206"/>
      <c r="Y608" s="206"/>
      <c r="Z608" s="203"/>
      <c r="AA608" s="175">
        <f t="shared" si="42"/>
        <v>0</v>
      </c>
      <c r="AB608" s="282"/>
      <c r="AC608" s="313">
        <f t="shared" si="43"/>
        <v>1</v>
      </c>
    </row>
    <row r="609" spans="8:29" ht="15" customHeight="1">
      <c r="H609" s="181" t="s">
        <v>1042</v>
      </c>
      <c r="I609" s="182" t="s">
        <v>376</v>
      </c>
      <c r="J609" s="219" t="s">
        <v>1061</v>
      </c>
      <c r="K609" s="220">
        <v>2003</v>
      </c>
      <c r="L609" s="221" t="s">
        <v>1440</v>
      </c>
      <c r="M609" s="221" t="s">
        <v>261</v>
      </c>
      <c r="N609" s="221" t="s">
        <v>1438</v>
      </c>
      <c r="O609" s="222"/>
      <c r="P609" s="223" t="s">
        <v>1202</v>
      </c>
      <c r="Q609" s="306">
        <v>295</v>
      </c>
      <c r="R609" s="306">
        <v>1230</v>
      </c>
      <c r="S609" s="210">
        <f t="shared" si="44"/>
        <v>2711.6850600000002</v>
      </c>
      <c r="T609" s="165">
        <f t="shared" si="41"/>
        <v>0.23983739837398374</v>
      </c>
      <c r="U609" s="206" t="s">
        <v>1150</v>
      </c>
      <c r="V609" s="206"/>
      <c r="W609" s="214"/>
      <c r="X609" s="206"/>
      <c r="Y609" s="206"/>
      <c r="Z609" s="203"/>
      <c r="AA609" s="175">
        <f t="shared" si="42"/>
        <v>0</v>
      </c>
      <c r="AB609" s="282"/>
      <c r="AC609" s="313">
        <f t="shared" si="43"/>
        <v>1</v>
      </c>
    </row>
    <row r="610" spans="8:29" ht="15" customHeight="1">
      <c r="H610" s="181" t="s">
        <v>1042</v>
      </c>
      <c r="I610" s="182" t="s">
        <v>377</v>
      </c>
      <c r="J610" s="219" t="s">
        <v>1061</v>
      </c>
      <c r="K610" s="220">
        <v>1998</v>
      </c>
      <c r="L610" s="221" t="s">
        <v>1440</v>
      </c>
      <c r="M610" s="221" t="s">
        <v>261</v>
      </c>
      <c r="N610" s="221" t="s">
        <v>1438</v>
      </c>
      <c r="O610" s="222"/>
      <c r="P610" s="223" t="s">
        <v>1202</v>
      </c>
      <c r="Q610" s="306">
        <v>276</v>
      </c>
      <c r="R610" s="306">
        <v>1360</v>
      </c>
      <c r="S610" s="210">
        <f t="shared" si="44"/>
        <v>2998.2859200000003</v>
      </c>
      <c r="T610" s="165">
        <f t="shared" si="41"/>
        <v>0.20294117647058824</v>
      </c>
      <c r="U610" s="206"/>
      <c r="V610" s="206"/>
      <c r="W610" s="214"/>
      <c r="X610" s="206"/>
      <c r="Y610" s="206"/>
      <c r="Z610" s="203"/>
      <c r="AA610" s="175">
        <f t="shared" si="42"/>
        <v>0</v>
      </c>
      <c r="AB610" s="282"/>
      <c r="AC610" s="313">
        <f t="shared" si="43"/>
        <v>1</v>
      </c>
    </row>
    <row r="611" spans="8:29" ht="15" customHeight="1">
      <c r="H611" s="181" t="s">
        <v>1042</v>
      </c>
      <c r="I611" s="182" t="s">
        <v>378</v>
      </c>
      <c r="J611" s="219" t="s">
        <v>1061</v>
      </c>
      <c r="K611" s="220">
        <v>1999</v>
      </c>
      <c r="L611" s="221" t="s">
        <v>1440</v>
      </c>
      <c r="M611" s="221" t="s">
        <v>261</v>
      </c>
      <c r="N611" s="221" t="s">
        <v>1438</v>
      </c>
      <c r="O611" s="222"/>
      <c r="P611" s="223" t="s">
        <v>1202</v>
      </c>
      <c r="Q611" s="306">
        <v>276</v>
      </c>
      <c r="R611" s="306">
        <v>1360</v>
      </c>
      <c r="S611" s="210">
        <f t="shared" si="44"/>
        <v>2998.2859200000003</v>
      </c>
      <c r="T611" s="165">
        <f t="shared" si="41"/>
        <v>0.20294117647058824</v>
      </c>
      <c r="U611" s="206"/>
      <c r="V611" s="206"/>
      <c r="W611" s="214"/>
      <c r="X611" s="206"/>
      <c r="Y611" s="206"/>
      <c r="Z611" s="203"/>
      <c r="AA611" s="175">
        <f t="shared" si="42"/>
        <v>0</v>
      </c>
      <c r="AB611" s="282"/>
      <c r="AC611" s="313">
        <f t="shared" si="43"/>
        <v>1</v>
      </c>
    </row>
    <row r="612" spans="8:29" ht="15" customHeight="1">
      <c r="H612" s="181" t="s">
        <v>1042</v>
      </c>
      <c r="I612" s="182" t="s">
        <v>1215</v>
      </c>
      <c r="J612" s="219" t="s">
        <v>1061</v>
      </c>
      <c r="K612" s="220">
        <v>1999</v>
      </c>
      <c r="L612" s="221" t="s">
        <v>1443</v>
      </c>
      <c r="M612" s="221" t="s">
        <v>261</v>
      </c>
      <c r="N612" s="221" t="s">
        <v>1438</v>
      </c>
      <c r="O612" s="222"/>
      <c r="P612" s="223" t="s">
        <v>1202</v>
      </c>
      <c r="Q612" s="306">
        <v>276</v>
      </c>
      <c r="R612" s="306">
        <v>1360</v>
      </c>
      <c r="S612" s="210">
        <f t="shared" si="44"/>
        <v>2998.2859200000003</v>
      </c>
      <c r="T612" s="165">
        <f t="shared" si="41"/>
        <v>0.20294117647058824</v>
      </c>
      <c r="U612" s="206"/>
      <c r="V612" s="206"/>
      <c r="W612" s="214"/>
      <c r="X612" s="206"/>
      <c r="Y612" s="206"/>
      <c r="Z612" s="203"/>
      <c r="AA612" s="175">
        <f t="shared" si="42"/>
        <v>0</v>
      </c>
      <c r="AB612" s="282"/>
      <c r="AC612" s="313">
        <f t="shared" si="43"/>
        <v>1</v>
      </c>
    </row>
    <row r="613" spans="8:29" ht="15" customHeight="1">
      <c r="H613" s="181" t="s">
        <v>1042</v>
      </c>
      <c r="I613" s="182" t="s">
        <v>1216</v>
      </c>
      <c r="J613" s="219" t="s">
        <v>1061</v>
      </c>
      <c r="K613" s="220">
        <v>2000</v>
      </c>
      <c r="L613" s="221" t="s">
        <v>1440</v>
      </c>
      <c r="M613" s="221" t="s">
        <v>261</v>
      </c>
      <c r="N613" s="221" t="s">
        <v>1438</v>
      </c>
      <c r="O613" s="222"/>
      <c r="P613" s="223" t="s">
        <v>1202</v>
      </c>
      <c r="Q613" s="306">
        <v>276</v>
      </c>
      <c r="R613" s="306">
        <v>1360</v>
      </c>
      <c r="S613" s="210">
        <f aca="true" t="shared" si="45" ref="S613:S644">IF(R613&gt;0,R613*2.204622,"")</f>
        <v>2998.2859200000003</v>
      </c>
      <c r="T613" s="165">
        <f t="shared" si="41"/>
        <v>0.20294117647058824</v>
      </c>
      <c r="U613" s="206"/>
      <c r="V613" s="206"/>
      <c r="W613" s="214"/>
      <c r="X613" s="206"/>
      <c r="Y613" s="206"/>
      <c r="Z613" s="203"/>
      <c r="AA613" s="175">
        <f t="shared" si="42"/>
        <v>0</v>
      </c>
      <c r="AB613" s="282"/>
      <c r="AC613" s="313">
        <f t="shared" si="43"/>
        <v>1</v>
      </c>
    </row>
    <row r="614" spans="8:29" ht="15" customHeight="1">
      <c r="H614" s="181" t="s">
        <v>1042</v>
      </c>
      <c r="I614" s="182" t="s">
        <v>379</v>
      </c>
      <c r="J614" s="219" t="s">
        <v>1061</v>
      </c>
      <c r="K614" s="220">
        <v>1999</v>
      </c>
      <c r="L614" s="221" t="s">
        <v>1440</v>
      </c>
      <c r="M614" s="221" t="s">
        <v>261</v>
      </c>
      <c r="N614" s="221" t="s">
        <v>1438</v>
      </c>
      <c r="O614" s="222"/>
      <c r="P614" s="223" t="s">
        <v>1202</v>
      </c>
      <c r="Q614" s="306">
        <v>297</v>
      </c>
      <c r="R614" s="306">
        <v>1229.58</v>
      </c>
      <c r="S614" s="210">
        <f t="shared" si="45"/>
        <v>2710.75911876</v>
      </c>
      <c r="T614" s="165">
        <f t="shared" si="41"/>
        <v>0.24154589371980678</v>
      </c>
      <c r="U614" s="206" t="s">
        <v>1150</v>
      </c>
      <c r="V614" s="206"/>
      <c r="W614" s="214"/>
      <c r="X614" s="206"/>
      <c r="Y614" s="206"/>
      <c r="Z614" s="203"/>
      <c r="AA614" s="175">
        <f t="shared" si="42"/>
        <v>0</v>
      </c>
      <c r="AB614" s="282"/>
      <c r="AC614" s="313">
        <f t="shared" si="43"/>
        <v>1</v>
      </c>
    </row>
    <row r="615" spans="8:29" ht="15" customHeight="1">
      <c r="H615" s="181" t="s">
        <v>1042</v>
      </c>
      <c r="I615" s="182" t="s">
        <v>380</v>
      </c>
      <c r="J615" s="219" t="s">
        <v>1061</v>
      </c>
      <c r="K615" s="220">
        <v>1999</v>
      </c>
      <c r="L615" s="221" t="s">
        <v>1440</v>
      </c>
      <c r="M615" s="221" t="s">
        <v>261</v>
      </c>
      <c r="N615" s="221" t="s">
        <v>1438</v>
      </c>
      <c r="O615" s="222"/>
      <c r="P615" s="223" t="s">
        <v>1202</v>
      </c>
      <c r="Q615" s="306">
        <v>276</v>
      </c>
      <c r="R615" s="306">
        <v>1260</v>
      </c>
      <c r="S615" s="210">
        <f t="shared" si="45"/>
        <v>2777.8237200000003</v>
      </c>
      <c r="T615" s="165">
        <f t="shared" si="41"/>
        <v>0.21904761904761905</v>
      </c>
      <c r="U615" s="206"/>
      <c r="V615" s="206"/>
      <c r="W615" s="214"/>
      <c r="X615" s="206"/>
      <c r="Y615" s="206"/>
      <c r="Z615" s="203"/>
      <c r="AA615" s="175">
        <f t="shared" si="42"/>
        <v>0</v>
      </c>
      <c r="AB615" s="282"/>
      <c r="AC615" s="313">
        <f t="shared" si="43"/>
        <v>1</v>
      </c>
    </row>
    <row r="616" spans="8:29" ht="15" customHeight="1">
      <c r="H616" s="181" t="s">
        <v>1042</v>
      </c>
      <c r="I616" s="182" t="s">
        <v>1217</v>
      </c>
      <c r="J616" s="219" t="s">
        <v>1061</v>
      </c>
      <c r="K616" s="220">
        <v>2000</v>
      </c>
      <c r="L616" s="221" t="s">
        <v>1440</v>
      </c>
      <c r="M616" s="221" t="s">
        <v>261</v>
      </c>
      <c r="N616" s="221" t="s">
        <v>1438</v>
      </c>
      <c r="O616" s="222"/>
      <c r="P616" s="223" t="s">
        <v>1202</v>
      </c>
      <c r="Q616" s="306">
        <v>276</v>
      </c>
      <c r="R616" s="306">
        <v>1260</v>
      </c>
      <c r="S616" s="210">
        <f t="shared" si="45"/>
        <v>2777.8237200000003</v>
      </c>
      <c r="T616" s="165">
        <f t="shared" si="41"/>
        <v>0.21904761904761905</v>
      </c>
      <c r="U616" s="206"/>
      <c r="V616" s="206"/>
      <c r="W616" s="214"/>
      <c r="X616" s="206"/>
      <c r="Y616" s="206"/>
      <c r="Z616" s="203"/>
      <c r="AA616" s="175">
        <f t="shared" si="42"/>
        <v>0</v>
      </c>
      <c r="AB616" s="282"/>
      <c r="AC616" s="313">
        <f t="shared" si="43"/>
        <v>1</v>
      </c>
    </row>
    <row r="617" spans="8:29" ht="15" customHeight="1">
      <c r="H617" s="181" t="s">
        <v>1042</v>
      </c>
      <c r="I617" s="182" t="s">
        <v>381</v>
      </c>
      <c r="J617" s="219" t="s">
        <v>1061</v>
      </c>
      <c r="K617" s="220">
        <v>2001</v>
      </c>
      <c r="L617" s="221" t="s">
        <v>1440</v>
      </c>
      <c r="M617" s="221" t="s">
        <v>261</v>
      </c>
      <c r="N617" s="221" t="s">
        <v>1438</v>
      </c>
      <c r="O617" s="222"/>
      <c r="P617" s="223" t="s">
        <v>1202</v>
      </c>
      <c r="Q617" s="306">
        <v>276</v>
      </c>
      <c r="R617" s="306">
        <v>1400</v>
      </c>
      <c r="S617" s="210">
        <f t="shared" si="45"/>
        <v>3086.4708</v>
      </c>
      <c r="T617" s="165">
        <f t="shared" si="41"/>
        <v>0.19714285714285715</v>
      </c>
      <c r="U617" s="206"/>
      <c r="V617" s="206"/>
      <c r="W617" s="214"/>
      <c r="X617" s="206"/>
      <c r="Y617" s="206"/>
      <c r="Z617" s="203"/>
      <c r="AA617" s="175">
        <f t="shared" si="42"/>
        <v>0</v>
      </c>
      <c r="AB617" s="282"/>
      <c r="AC617" s="313">
        <f t="shared" si="43"/>
        <v>1</v>
      </c>
    </row>
    <row r="618" spans="8:29" ht="15" customHeight="1">
      <c r="H618" s="181" t="s">
        <v>1042</v>
      </c>
      <c r="I618" s="182" t="s">
        <v>382</v>
      </c>
      <c r="J618" s="219" t="s">
        <v>1061</v>
      </c>
      <c r="K618" s="220">
        <v>2002</v>
      </c>
      <c r="L618" s="221" t="s">
        <v>1440</v>
      </c>
      <c r="M618" s="221" t="s">
        <v>261</v>
      </c>
      <c r="N618" s="221" t="s">
        <v>1438</v>
      </c>
      <c r="O618" s="222"/>
      <c r="P618" s="223" t="s">
        <v>1202</v>
      </c>
      <c r="Q618" s="306">
        <v>273</v>
      </c>
      <c r="R618" s="306">
        <v>1480</v>
      </c>
      <c r="S618" s="210">
        <f t="shared" si="45"/>
        <v>3262.84056</v>
      </c>
      <c r="T618" s="165">
        <f t="shared" si="41"/>
        <v>0.18445945945945946</v>
      </c>
      <c r="U618" s="206"/>
      <c r="V618" s="206"/>
      <c r="W618" s="214"/>
      <c r="X618" s="206"/>
      <c r="Y618" s="206"/>
      <c r="Z618" s="203"/>
      <c r="AA618" s="175">
        <f t="shared" si="42"/>
        <v>0</v>
      </c>
      <c r="AB618" s="286"/>
      <c r="AC618" s="313">
        <f t="shared" si="43"/>
        <v>1</v>
      </c>
    </row>
    <row r="619" spans="8:29" ht="15" customHeight="1">
      <c r="H619" s="181" t="s">
        <v>1042</v>
      </c>
      <c r="I619" s="182" t="s">
        <v>383</v>
      </c>
      <c r="J619" s="219" t="s">
        <v>1061</v>
      </c>
      <c r="K619" s="220">
        <v>2001</v>
      </c>
      <c r="L619" s="221" t="s">
        <v>1440</v>
      </c>
      <c r="M619" s="221" t="s">
        <v>261</v>
      </c>
      <c r="N619" s="221" t="s">
        <v>1438</v>
      </c>
      <c r="O619" s="222"/>
      <c r="P619" s="223" t="s">
        <v>1202</v>
      </c>
      <c r="Q619" s="306">
        <v>276</v>
      </c>
      <c r="R619" s="306">
        <v>1320</v>
      </c>
      <c r="S619" s="210">
        <f t="shared" si="45"/>
        <v>2910.10104</v>
      </c>
      <c r="T619" s="165">
        <f t="shared" si="41"/>
        <v>0.20909090909090908</v>
      </c>
      <c r="U619" s="206"/>
      <c r="V619" s="206"/>
      <c r="W619" s="214"/>
      <c r="X619" s="206"/>
      <c r="Y619" s="206"/>
      <c r="Z619" s="203"/>
      <c r="AA619" s="175">
        <f t="shared" si="42"/>
        <v>0</v>
      </c>
      <c r="AB619" s="285"/>
      <c r="AC619" s="313">
        <f t="shared" si="43"/>
        <v>1</v>
      </c>
    </row>
    <row r="620" spans="8:29" ht="15" customHeight="1">
      <c r="H620" s="181" t="s">
        <v>1042</v>
      </c>
      <c r="I620" s="182" t="s">
        <v>384</v>
      </c>
      <c r="J620" s="219" t="s">
        <v>1061</v>
      </c>
      <c r="K620" s="220">
        <v>2003</v>
      </c>
      <c r="L620" s="221" t="s">
        <v>1440</v>
      </c>
      <c r="M620" s="221" t="s">
        <v>261</v>
      </c>
      <c r="N620" s="221" t="s">
        <v>1438</v>
      </c>
      <c r="O620" s="222"/>
      <c r="P620" s="223" t="s">
        <v>1202</v>
      </c>
      <c r="Q620" s="306">
        <v>276</v>
      </c>
      <c r="R620" s="306">
        <v>1410</v>
      </c>
      <c r="S620" s="210">
        <f t="shared" si="45"/>
        <v>3108.5170200000002</v>
      </c>
      <c r="T620" s="165">
        <f t="shared" si="41"/>
        <v>0.19574468085106383</v>
      </c>
      <c r="U620" s="206"/>
      <c r="V620" s="206"/>
      <c r="W620" s="214"/>
      <c r="X620" s="206"/>
      <c r="Y620" s="206"/>
      <c r="Z620" s="203"/>
      <c r="AA620" s="175">
        <f t="shared" si="42"/>
        <v>0</v>
      </c>
      <c r="AB620" s="282"/>
      <c r="AC620" s="313">
        <f t="shared" si="43"/>
        <v>1</v>
      </c>
    </row>
    <row r="621" spans="8:29" ht="15" customHeight="1">
      <c r="H621" s="181" t="s">
        <v>1042</v>
      </c>
      <c r="I621" s="182" t="s">
        <v>385</v>
      </c>
      <c r="J621" s="219" t="s">
        <v>1061</v>
      </c>
      <c r="K621" s="220">
        <v>2004</v>
      </c>
      <c r="L621" s="221" t="s">
        <v>1440</v>
      </c>
      <c r="M621" s="221" t="s">
        <v>261</v>
      </c>
      <c r="N621" s="221" t="s">
        <v>1438</v>
      </c>
      <c r="O621" s="222"/>
      <c r="P621" s="223" t="s">
        <v>1202</v>
      </c>
      <c r="Q621" s="306">
        <v>276</v>
      </c>
      <c r="R621" s="306">
        <v>1400</v>
      </c>
      <c r="S621" s="210">
        <f t="shared" si="45"/>
        <v>3086.4708</v>
      </c>
      <c r="T621" s="165">
        <f t="shared" si="41"/>
        <v>0.19714285714285715</v>
      </c>
      <c r="U621" s="206"/>
      <c r="V621" s="206"/>
      <c r="W621" s="214"/>
      <c r="X621" s="206"/>
      <c r="Y621" s="206"/>
      <c r="Z621" s="203"/>
      <c r="AA621" s="175">
        <f t="shared" si="42"/>
        <v>0</v>
      </c>
      <c r="AB621" s="282"/>
      <c r="AC621" s="313">
        <f t="shared" si="43"/>
        <v>1</v>
      </c>
    </row>
    <row r="622" spans="8:29" ht="15" customHeight="1">
      <c r="H622" s="181" t="s">
        <v>1042</v>
      </c>
      <c r="I622" s="182" t="s">
        <v>386</v>
      </c>
      <c r="J622" s="219" t="s">
        <v>1061</v>
      </c>
      <c r="K622" s="220">
        <v>2003</v>
      </c>
      <c r="L622" s="221" t="s">
        <v>1440</v>
      </c>
      <c r="M622" s="221" t="s">
        <v>261</v>
      </c>
      <c r="N622" s="221" t="s">
        <v>1438</v>
      </c>
      <c r="O622" s="222"/>
      <c r="P622" s="223" t="s">
        <v>1202</v>
      </c>
      <c r="Q622" s="306">
        <v>276</v>
      </c>
      <c r="R622" s="306">
        <v>1320</v>
      </c>
      <c r="S622" s="210">
        <f t="shared" si="45"/>
        <v>2910.10104</v>
      </c>
      <c r="T622" s="165">
        <f t="shared" si="41"/>
        <v>0.20909090909090908</v>
      </c>
      <c r="U622" s="206"/>
      <c r="V622" s="206"/>
      <c r="W622" s="208"/>
      <c r="X622" s="206"/>
      <c r="Y622" s="209"/>
      <c r="Z622" s="206"/>
      <c r="AA622" s="175">
        <f t="shared" si="42"/>
        <v>0</v>
      </c>
      <c r="AB622" s="282"/>
      <c r="AC622" s="313">
        <f t="shared" si="43"/>
        <v>1</v>
      </c>
    </row>
    <row r="623" spans="8:29" ht="15" customHeight="1">
      <c r="H623" s="181" t="s">
        <v>1042</v>
      </c>
      <c r="I623" s="182" t="s">
        <v>387</v>
      </c>
      <c r="J623" s="219" t="s">
        <v>1061</v>
      </c>
      <c r="K623" s="220">
        <v>2007</v>
      </c>
      <c r="L623" s="221" t="s">
        <v>1443</v>
      </c>
      <c r="M623" s="221" t="s">
        <v>261</v>
      </c>
      <c r="N623" s="221" t="s">
        <v>1438</v>
      </c>
      <c r="O623" s="222"/>
      <c r="P623" s="223" t="s">
        <v>1202</v>
      </c>
      <c r="Q623" s="224">
        <v>281</v>
      </c>
      <c r="R623" s="224">
        <v>1540</v>
      </c>
      <c r="S623" s="164">
        <f t="shared" si="45"/>
        <v>3395.1178800000002</v>
      </c>
      <c r="T623" s="165">
        <f t="shared" si="41"/>
        <v>0.18246753246753247</v>
      </c>
      <c r="U623" s="226"/>
      <c r="V623" s="226"/>
      <c r="W623" s="227"/>
      <c r="X623" s="226"/>
      <c r="Y623" s="226"/>
      <c r="Z623" s="226">
        <v>41.191</v>
      </c>
      <c r="AA623" s="175">
        <f t="shared" si="42"/>
        <v>7.771239999999999</v>
      </c>
      <c r="AB623" s="282"/>
      <c r="AC623" s="313">
        <f t="shared" si="43"/>
        <v>1</v>
      </c>
    </row>
    <row r="624" spans="8:29" ht="15" customHeight="1">
      <c r="H624" s="181" t="s">
        <v>1042</v>
      </c>
      <c r="I624" s="182" t="s">
        <v>388</v>
      </c>
      <c r="J624" s="219" t="s">
        <v>1061</v>
      </c>
      <c r="K624" s="220">
        <v>1983</v>
      </c>
      <c r="L624" s="221" t="s">
        <v>1440</v>
      </c>
      <c r="M624" s="221" t="s">
        <v>259</v>
      </c>
      <c r="N624" s="221" t="s">
        <v>1438</v>
      </c>
      <c r="O624" s="222"/>
      <c r="P624" s="223" t="s">
        <v>1202</v>
      </c>
      <c r="Q624" s="306">
        <v>157</v>
      </c>
      <c r="R624" s="306">
        <v>1084.87</v>
      </c>
      <c r="S624" s="210">
        <f t="shared" si="45"/>
        <v>2391.72826914</v>
      </c>
      <c r="T624" s="165">
        <f t="shared" si="41"/>
        <v>0.14471780028943562</v>
      </c>
      <c r="U624" s="206"/>
      <c r="V624" s="206"/>
      <c r="W624" s="214"/>
      <c r="X624" s="206"/>
      <c r="Y624" s="206"/>
      <c r="Z624" s="203"/>
      <c r="AA624" s="175">
        <f t="shared" si="42"/>
        <v>0</v>
      </c>
      <c r="AB624" s="282"/>
      <c r="AC624" s="313">
        <f t="shared" si="43"/>
        <v>1</v>
      </c>
    </row>
    <row r="625" spans="8:29" ht="15" customHeight="1">
      <c r="H625" s="181" t="s">
        <v>1042</v>
      </c>
      <c r="I625" s="182" t="s">
        <v>1167</v>
      </c>
      <c r="J625" s="219" t="s">
        <v>1061</v>
      </c>
      <c r="K625" s="220">
        <v>1998</v>
      </c>
      <c r="L625" s="221" t="s">
        <v>1440</v>
      </c>
      <c r="M625" s="221" t="s">
        <v>261</v>
      </c>
      <c r="N625" s="221" t="s">
        <v>1438</v>
      </c>
      <c r="O625" s="222"/>
      <c r="P625" s="223" t="s">
        <v>1202</v>
      </c>
      <c r="Q625" s="306">
        <v>276</v>
      </c>
      <c r="R625" s="306">
        <v>1551.12</v>
      </c>
      <c r="S625" s="210">
        <f t="shared" si="45"/>
        <v>3419.63327664</v>
      </c>
      <c r="T625" s="165">
        <f t="shared" si="41"/>
        <v>0.17793594306049823</v>
      </c>
      <c r="U625" s="206"/>
      <c r="V625" s="206"/>
      <c r="W625" s="214"/>
      <c r="X625" s="206"/>
      <c r="Y625" s="206"/>
      <c r="Z625" s="203"/>
      <c r="AA625" s="175">
        <f t="shared" si="42"/>
        <v>0</v>
      </c>
      <c r="AB625" s="282"/>
      <c r="AC625" s="313">
        <f t="shared" si="43"/>
        <v>1</v>
      </c>
    </row>
    <row r="626" spans="8:29" ht="15" customHeight="1">
      <c r="H626" s="181" t="s">
        <v>1042</v>
      </c>
      <c r="I626" s="182" t="s">
        <v>1166</v>
      </c>
      <c r="J626" s="219" t="s">
        <v>1061</v>
      </c>
      <c r="K626" s="220">
        <v>1989</v>
      </c>
      <c r="L626" s="221" t="s">
        <v>1440</v>
      </c>
      <c r="M626" s="221" t="s">
        <v>260</v>
      </c>
      <c r="N626" s="221" t="s">
        <v>1438</v>
      </c>
      <c r="O626" s="222"/>
      <c r="P626" s="223" t="s">
        <v>1202</v>
      </c>
      <c r="Q626" s="306">
        <v>63</v>
      </c>
      <c r="R626" s="306">
        <v>640</v>
      </c>
      <c r="S626" s="210">
        <f t="shared" si="45"/>
        <v>1410.95808</v>
      </c>
      <c r="T626" s="165">
        <f t="shared" si="41"/>
        <v>0.0984375</v>
      </c>
      <c r="U626" s="206" t="s">
        <v>1146</v>
      </c>
      <c r="V626" s="206"/>
      <c r="W626" s="214"/>
      <c r="X626" s="206"/>
      <c r="Y626" s="206"/>
      <c r="Z626" s="203"/>
      <c r="AA626" s="175">
        <f t="shared" si="42"/>
        <v>0</v>
      </c>
      <c r="AB626" s="282"/>
      <c r="AC626" s="313">
        <f t="shared" si="43"/>
        <v>1</v>
      </c>
    </row>
    <row r="627" spans="8:29" ht="15" customHeight="1">
      <c r="H627" s="181" t="s">
        <v>1042</v>
      </c>
      <c r="I627" s="182" t="s">
        <v>1164</v>
      </c>
      <c r="J627" s="219" t="s">
        <v>1061</v>
      </c>
      <c r="K627" s="220">
        <v>1978</v>
      </c>
      <c r="L627" s="221" t="s">
        <v>1440</v>
      </c>
      <c r="M627" s="221" t="s">
        <v>260</v>
      </c>
      <c r="N627" s="221"/>
      <c r="O627" s="222"/>
      <c r="P627" s="223" t="s">
        <v>1202</v>
      </c>
      <c r="Q627" s="306">
        <v>80</v>
      </c>
      <c r="R627" s="306">
        <v>795</v>
      </c>
      <c r="S627" s="210">
        <f t="shared" si="45"/>
        <v>1752.67449</v>
      </c>
      <c r="T627" s="165">
        <f t="shared" si="41"/>
        <v>0.10062893081761007</v>
      </c>
      <c r="U627" s="206"/>
      <c r="V627" s="206"/>
      <c r="W627" s="214"/>
      <c r="X627" s="206"/>
      <c r="Y627" s="206"/>
      <c r="Z627" s="203"/>
      <c r="AA627" s="175">
        <f t="shared" si="42"/>
        <v>0</v>
      </c>
      <c r="AB627" s="281"/>
      <c r="AC627" s="313">
        <f t="shared" si="43"/>
        <v>1</v>
      </c>
    </row>
    <row r="628" spans="8:29" ht="15" customHeight="1">
      <c r="H628" s="181" t="s">
        <v>1042</v>
      </c>
      <c r="I628" s="182" t="s">
        <v>1165</v>
      </c>
      <c r="J628" s="219" t="s">
        <v>1061</v>
      </c>
      <c r="K628" s="220">
        <v>1997</v>
      </c>
      <c r="L628" s="221" t="s">
        <v>1440</v>
      </c>
      <c r="M628" s="221" t="s">
        <v>260</v>
      </c>
      <c r="N628" s="221"/>
      <c r="O628" s="222"/>
      <c r="P628" s="223" t="s">
        <v>1202</v>
      </c>
      <c r="Q628" s="306">
        <v>172</v>
      </c>
      <c r="R628" s="306">
        <v>1060</v>
      </c>
      <c r="S628" s="210">
        <f t="shared" si="45"/>
        <v>2336.89932</v>
      </c>
      <c r="T628" s="165">
        <f t="shared" si="41"/>
        <v>0.16226415094339622</v>
      </c>
      <c r="U628" s="206"/>
      <c r="V628" s="206"/>
      <c r="W628" s="214"/>
      <c r="X628" s="206"/>
      <c r="Y628" s="206"/>
      <c r="Z628" s="203"/>
      <c r="AA628" s="175">
        <f t="shared" si="42"/>
        <v>0</v>
      </c>
      <c r="AB628" s="282"/>
      <c r="AC628" s="313">
        <f t="shared" si="43"/>
        <v>1</v>
      </c>
    </row>
    <row r="629" spans="8:29" ht="15" customHeight="1">
      <c r="H629" s="181" t="s">
        <v>1042</v>
      </c>
      <c r="I629" s="182" t="s">
        <v>1168</v>
      </c>
      <c r="J629" s="219" t="s">
        <v>1061</v>
      </c>
      <c r="K629" s="220">
        <v>2003</v>
      </c>
      <c r="L629" s="221" t="s">
        <v>1440</v>
      </c>
      <c r="M629" s="221" t="s">
        <v>261</v>
      </c>
      <c r="N629" s="221"/>
      <c r="O629" s="222"/>
      <c r="P629" s="223" t="s">
        <v>1202</v>
      </c>
      <c r="Q629" s="306">
        <v>266</v>
      </c>
      <c r="R629" s="306">
        <v>1825</v>
      </c>
      <c r="S629" s="210">
        <f t="shared" si="45"/>
        <v>4023.4351500000002</v>
      </c>
      <c r="T629" s="165">
        <f t="shared" si="41"/>
        <v>0.14575342465753424</v>
      </c>
      <c r="U629" s="206" t="s">
        <v>1150</v>
      </c>
      <c r="V629" s="206"/>
      <c r="W629" s="214"/>
      <c r="X629" s="206"/>
      <c r="Y629" s="206"/>
      <c r="Z629" s="203"/>
      <c r="AA629" s="175">
        <f t="shared" si="42"/>
        <v>0</v>
      </c>
      <c r="AB629" s="282"/>
      <c r="AC629" s="313">
        <f t="shared" si="43"/>
        <v>1</v>
      </c>
    </row>
    <row r="630" spans="8:29" ht="15" customHeight="1">
      <c r="H630" s="181" t="s">
        <v>1042</v>
      </c>
      <c r="I630" s="182" t="s">
        <v>1169</v>
      </c>
      <c r="J630" s="219" t="s">
        <v>1061</v>
      </c>
      <c r="K630" s="220">
        <v>1985</v>
      </c>
      <c r="L630" s="221" t="s">
        <v>1440</v>
      </c>
      <c r="M630" s="221" t="s">
        <v>261</v>
      </c>
      <c r="N630" s="221" t="s">
        <v>1438</v>
      </c>
      <c r="O630" s="222"/>
      <c r="P630" s="223" t="s">
        <v>1202</v>
      </c>
      <c r="Q630" s="306">
        <v>226</v>
      </c>
      <c r="R630" s="306">
        <v>1202</v>
      </c>
      <c r="S630" s="210">
        <f t="shared" si="45"/>
        <v>2649.955644</v>
      </c>
      <c r="T630" s="165">
        <f t="shared" si="41"/>
        <v>0.18801996672212978</v>
      </c>
      <c r="U630" s="206" t="s">
        <v>1150</v>
      </c>
      <c r="V630" s="206"/>
      <c r="W630" s="214"/>
      <c r="X630" s="206"/>
      <c r="Y630" s="206"/>
      <c r="Z630" s="203"/>
      <c r="AA630" s="175">
        <f t="shared" si="42"/>
        <v>0</v>
      </c>
      <c r="AB630" s="282"/>
      <c r="AC630" s="313">
        <f t="shared" si="43"/>
        <v>1</v>
      </c>
    </row>
    <row r="631" spans="8:29" ht="15" customHeight="1">
      <c r="H631" s="181" t="s">
        <v>1042</v>
      </c>
      <c r="I631" s="182" t="s">
        <v>1170</v>
      </c>
      <c r="J631" s="219" t="s">
        <v>1061</v>
      </c>
      <c r="K631" s="220">
        <v>1984</v>
      </c>
      <c r="L631" s="221" t="s">
        <v>1440</v>
      </c>
      <c r="M631" s="221" t="s">
        <v>261</v>
      </c>
      <c r="N631" s="221" t="s">
        <v>1438</v>
      </c>
      <c r="O631" s="222"/>
      <c r="P631" s="223" t="s">
        <v>1202</v>
      </c>
      <c r="Q631" s="224">
        <v>343</v>
      </c>
      <c r="R631" s="224">
        <v>1250</v>
      </c>
      <c r="S631" s="210">
        <f t="shared" si="45"/>
        <v>2755.7775</v>
      </c>
      <c r="T631" s="165">
        <f t="shared" si="41"/>
        <v>0.2744</v>
      </c>
      <c r="U631" s="209" t="s">
        <v>1150</v>
      </c>
      <c r="V631" s="209"/>
      <c r="W631" s="208"/>
      <c r="X631" s="209"/>
      <c r="Y631" s="209"/>
      <c r="Z631" s="209"/>
      <c r="AA631" s="175">
        <f t="shared" si="42"/>
        <v>0</v>
      </c>
      <c r="AB631" s="282"/>
      <c r="AC631" s="313">
        <f t="shared" si="43"/>
        <v>1</v>
      </c>
    </row>
    <row r="632" spans="8:29" ht="15" customHeight="1">
      <c r="H632" s="181" t="s">
        <v>1055</v>
      </c>
      <c r="I632" s="182" t="s">
        <v>389</v>
      </c>
      <c r="J632" s="219" t="s">
        <v>1061</v>
      </c>
      <c r="K632" s="220">
        <v>2000</v>
      </c>
      <c r="L632" s="221" t="s">
        <v>1440</v>
      </c>
      <c r="M632" s="221" t="s">
        <v>259</v>
      </c>
      <c r="N632" s="221"/>
      <c r="O632" s="222"/>
      <c r="P632" s="223" t="s">
        <v>1202</v>
      </c>
      <c r="Q632" s="306">
        <v>247</v>
      </c>
      <c r="R632" s="306">
        <v>1240</v>
      </c>
      <c r="S632" s="210">
        <f t="shared" si="45"/>
        <v>2733.73128</v>
      </c>
      <c r="T632" s="165">
        <f t="shared" si="41"/>
        <v>0.19919354838709677</v>
      </c>
      <c r="U632" s="206"/>
      <c r="V632" s="206"/>
      <c r="W632" s="214"/>
      <c r="X632" s="206"/>
      <c r="Y632" s="206"/>
      <c r="Z632" s="203"/>
      <c r="AA632" s="175">
        <f t="shared" si="42"/>
        <v>0</v>
      </c>
      <c r="AB632" s="282"/>
      <c r="AC632" s="313">
        <f t="shared" si="43"/>
        <v>1</v>
      </c>
    </row>
    <row r="633" spans="8:29" ht="15" customHeight="1">
      <c r="H633" s="181" t="s">
        <v>1073</v>
      </c>
      <c r="I633" s="182" t="s">
        <v>825</v>
      </c>
      <c r="J633" s="219" t="s">
        <v>1061</v>
      </c>
      <c r="K633" s="220">
        <v>1994</v>
      </c>
      <c r="L633" s="221" t="s">
        <v>1440</v>
      </c>
      <c r="M633" s="221" t="s">
        <v>259</v>
      </c>
      <c r="N633" s="221" t="s">
        <v>1438</v>
      </c>
      <c r="O633" s="222"/>
      <c r="P633" s="223" t="s">
        <v>1202</v>
      </c>
      <c r="Q633" s="306">
        <v>266</v>
      </c>
      <c r="R633" s="306">
        <v>1240</v>
      </c>
      <c r="S633" s="210">
        <f t="shared" si="45"/>
        <v>2733.73128</v>
      </c>
      <c r="T633" s="165">
        <f t="shared" si="41"/>
        <v>0.21451612903225806</v>
      </c>
      <c r="U633" s="206"/>
      <c r="V633" s="206"/>
      <c r="W633" s="214"/>
      <c r="X633" s="206"/>
      <c r="Y633" s="206"/>
      <c r="Z633" s="203"/>
      <c r="AA633" s="175">
        <f t="shared" si="42"/>
        <v>0</v>
      </c>
      <c r="AB633" s="282"/>
      <c r="AC633" s="313">
        <f t="shared" si="43"/>
        <v>1</v>
      </c>
    </row>
    <row r="634" spans="8:29" ht="15" customHeight="1">
      <c r="H634" s="181" t="s">
        <v>1073</v>
      </c>
      <c r="I634" s="182" t="s">
        <v>826</v>
      </c>
      <c r="J634" s="219" t="s">
        <v>1061</v>
      </c>
      <c r="K634" s="220">
        <v>1996</v>
      </c>
      <c r="L634" s="221" t="s">
        <v>1440</v>
      </c>
      <c r="M634" s="221" t="s">
        <v>261</v>
      </c>
      <c r="N634" s="221" t="s">
        <v>1438</v>
      </c>
      <c r="O634" s="222"/>
      <c r="P634" s="223" t="s">
        <v>1202</v>
      </c>
      <c r="Q634" s="306">
        <v>394</v>
      </c>
      <c r="R634" s="306">
        <v>1550</v>
      </c>
      <c r="S634" s="210">
        <f t="shared" si="45"/>
        <v>3417.1641</v>
      </c>
      <c r="T634" s="165">
        <f t="shared" si="41"/>
        <v>0.2541935483870968</v>
      </c>
      <c r="U634" s="206"/>
      <c r="V634" s="206"/>
      <c r="W634" s="214"/>
      <c r="X634" s="206"/>
      <c r="Y634" s="206"/>
      <c r="Z634" s="203"/>
      <c r="AA634" s="175">
        <f t="shared" si="42"/>
        <v>0</v>
      </c>
      <c r="AB634" s="282"/>
      <c r="AC634" s="313">
        <f t="shared" si="43"/>
        <v>1</v>
      </c>
    </row>
    <row r="635" spans="8:29" ht="15" customHeight="1">
      <c r="H635" s="181" t="s">
        <v>1073</v>
      </c>
      <c r="I635" s="182" t="s">
        <v>827</v>
      </c>
      <c r="J635" s="219" t="s">
        <v>1061</v>
      </c>
      <c r="K635" s="220">
        <v>2002</v>
      </c>
      <c r="L635" s="221" t="s">
        <v>1440</v>
      </c>
      <c r="M635" s="221" t="s">
        <v>259</v>
      </c>
      <c r="N635" s="221"/>
      <c r="O635" s="222"/>
      <c r="P635" s="223" t="s">
        <v>1202</v>
      </c>
      <c r="Q635" s="306">
        <v>287</v>
      </c>
      <c r="R635" s="306">
        <v>1320</v>
      </c>
      <c r="S635" s="210">
        <f t="shared" si="45"/>
        <v>2910.10104</v>
      </c>
      <c r="T635" s="165">
        <f t="shared" si="41"/>
        <v>0.21742424242424244</v>
      </c>
      <c r="U635" s="206"/>
      <c r="V635" s="206"/>
      <c r="W635" s="214"/>
      <c r="X635" s="206"/>
      <c r="Y635" s="206"/>
      <c r="Z635" s="203"/>
      <c r="AA635" s="175">
        <f t="shared" si="42"/>
        <v>0</v>
      </c>
      <c r="AB635" s="282"/>
      <c r="AC635" s="313">
        <f t="shared" si="43"/>
        <v>1</v>
      </c>
    </row>
    <row r="636" spans="8:29" ht="15" customHeight="1">
      <c r="H636" s="181" t="s">
        <v>1073</v>
      </c>
      <c r="I636" s="182" t="s">
        <v>828</v>
      </c>
      <c r="J636" s="219" t="s">
        <v>1061</v>
      </c>
      <c r="K636" s="220">
        <v>2003</v>
      </c>
      <c r="L636" s="221" t="s">
        <v>1440</v>
      </c>
      <c r="M636" s="221" t="s">
        <v>259</v>
      </c>
      <c r="N636" s="221"/>
      <c r="O636" s="222"/>
      <c r="P636" s="223" t="s">
        <v>1202</v>
      </c>
      <c r="Q636" s="306">
        <v>404</v>
      </c>
      <c r="R636" s="306">
        <v>1250</v>
      </c>
      <c r="S636" s="210">
        <f t="shared" si="45"/>
        <v>2755.7775</v>
      </c>
      <c r="T636" s="165">
        <f t="shared" si="41"/>
        <v>0.3232</v>
      </c>
      <c r="U636" s="206"/>
      <c r="V636" s="206"/>
      <c r="W636" s="214"/>
      <c r="X636" s="206"/>
      <c r="Y636" s="206"/>
      <c r="Z636" s="203"/>
      <c r="AA636" s="175">
        <f t="shared" si="42"/>
        <v>0</v>
      </c>
      <c r="AB636" s="282"/>
      <c r="AC636" s="313">
        <f t="shared" si="43"/>
        <v>1</v>
      </c>
    </row>
    <row r="637" spans="8:29" ht="15" customHeight="1">
      <c r="H637" s="181" t="s">
        <v>1073</v>
      </c>
      <c r="I637" s="182" t="s">
        <v>829</v>
      </c>
      <c r="J637" s="219" t="s">
        <v>1061</v>
      </c>
      <c r="K637" s="220">
        <v>1995</v>
      </c>
      <c r="L637" s="221" t="s">
        <v>1440</v>
      </c>
      <c r="M637" s="221" t="s">
        <v>259</v>
      </c>
      <c r="N637" s="221" t="s">
        <v>1438</v>
      </c>
      <c r="O637" s="222"/>
      <c r="P637" s="223" t="s">
        <v>1202</v>
      </c>
      <c r="Q637" s="306">
        <v>300</v>
      </c>
      <c r="R637" s="306">
        <v>1580</v>
      </c>
      <c r="S637" s="210">
        <f t="shared" si="45"/>
        <v>3483.30276</v>
      </c>
      <c r="T637" s="165">
        <f t="shared" si="41"/>
        <v>0.189873417721519</v>
      </c>
      <c r="U637" s="206"/>
      <c r="V637" s="206"/>
      <c r="W637" s="214"/>
      <c r="X637" s="206"/>
      <c r="Y637" s="206"/>
      <c r="Z637" s="203"/>
      <c r="AA637" s="175">
        <f t="shared" si="42"/>
        <v>0</v>
      </c>
      <c r="AB637" s="282"/>
      <c r="AC637" s="313">
        <f t="shared" si="43"/>
        <v>1</v>
      </c>
    </row>
    <row r="638" spans="8:29" ht="15" customHeight="1">
      <c r="H638" s="181" t="s">
        <v>1073</v>
      </c>
      <c r="I638" s="182" t="s">
        <v>830</v>
      </c>
      <c r="J638" s="219" t="s">
        <v>1061</v>
      </c>
      <c r="K638" s="220">
        <v>1999</v>
      </c>
      <c r="L638" s="221" t="s">
        <v>1440</v>
      </c>
      <c r="M638" s="221" t="s">
        <v>261</v>
      </c>
      <c r="N638" s="221" t="s">
        <v>1438</v>
      </c>
      <c r="O638" s="222"/>
      <c r="P638" s="223" t="s">
        <v>1202</v>
      </c>
      <c r="Q638" s="306">
        <v>443</v>
      </c>
      <c r="R638" s="306">
        <v>1560</v>
      </c>
      <c r="S638" s="210">
        <f t="shared" si="45"/>
        <v>3439.21032</v>
      </c>
      <c r="T638" s="165">
        <f t="shared" si="41"/>
        <v>0.28397435897435896</v>
      </c>
      <c r="U638" s="206"/>
      <c r="V638" s="206"/>
      <c r="W638" s="214"/>
      <c r="X638" s="206"/>
      <c r="Y638" s="206"/>
      <c r="Z638" s="203"/>
      <c r="AA638" s="175">
        <f t="shared" si="42"/>
        <v>0</v>
      </c>
      <c r="AB638" s="282"/>
      <c r="AC638" s="313">
        <f t="shared" si="43"/>
        <v>1</v>
      </c>
    </row>
    <row r="639" spans="8:29" ht="15" customHeight="1">
      <c r="H639" s="181" t="s">
        <v>1073</v>
      </c>
      <c r="I639" s="182" t="s">
        <v>831</v>
      </c>
      <c r="J639" s="219" t="s">
        <v>1061</v>
      </c>
      <c r="K639" s="220">
        <v>2000</v>
      </c>
      <c r="L639" s="221" t="s">
        <v>1440</v>
      </c>
      <c r="M639" s="221" t="s">
        <v>261</v>
      </c>
      <c r="N639" s="221" t="s">
        <v>1438</v>
      </c>
      <c r="O639" s="222"/>
      <c r="P639" s="223" t="s">
        <v>1202</v>
      </c>
      <c r="Q639" s="306">
        <v>394</v>
      </c>
      <c r="R639" s="306">
        <v>1500</v>
      </c>
      <c r="S639" s="210">
        <f t="shared" si="45"/>
        <v>3306.933</v>
      </c>
      <c r="T639" s="165">
        <f t="shared" si="41"/>
        <v>0.26266666666666666</v>
      </c>
      <c r="U639" s="206"/>
      <c r="V639" s="206"/>
      <c r="W639" s="214"/>
      <c r="X639" s="206"/>
      <c r="Y639" s="206"/>
      <c r="Z639" s="203"/>
      <c r="AA639" s="175">
        <f t="shared" si="42"/>
        <v>0</v>
      </c>
      <c r="AB639" s="282"/>
      <c r="AC639" s="313">
        <f t="shared" si="43"/>
        <v>1</v>
      </c>
    </row>
    <row r="640" spans="8:29" ht="15" customHeight="1">
      <c r="H640" s="181" t="s">
        <v>1056</v>
      </c>
      <c r="I640" s="182" t="s">
        <v>897</v>
      </c>
      <c r="J640" s="219" t="s">
        <v>1061</v>
      </c>
      <c r="K640" s="220">
        <v>1996</v>
      </c>
      <c r="L640" s="221" t="s">
        <v>1440</v>
      </c>
      <c r="M640" s="221" t="s">
        <v>259</v>
      </c>
      <c r="N640" s="221"/>
      <c r="O640" s="222"/>
      <c r="P640" s="223" t="s">
        <v>1202</v>
      </c>
      <c r="Q640" s="306">
        <v>206</v>
      </c>
      <c r="R640" s="306">
        <v>1220</v>
      </c>
      <c r="S640" s="210">
        <f t="shared" si="45"/>
        <v>2689.63884</v>
      </c>
      <c r="T640" s="165">
        <f t="shared" si="41"/>
        <v>0.16885245901639345</v>
      </c>
      <c r="U640" s="206"/>
      <c r="V640" s="206"/>
      <c r="W640" s="214"/>
      <c r="X640" s="206"/>
      <c r="Y640" s="206"/>
      <c r="Z640" s="203"/>
      <c r="AA640" s="175">
        <f t="shared" si="42"/>
        <v>0</v>
      </c>
      <c r="AB640" s="282"/>
      <c r="AC640" s="313">
        <f t="shared" si="43"/>
        <v>1</v>
      </c>
    </row>
    <row r="641" spans="8:29" ht="15" customHeight="1">
      <c r="H641" s="181" t="s">
        <v>1056</v>
      </c>
      <c r="I641" s="182" t="s">
        <v>898</v>
      </c>
      <c r="J641" s="219" t="s">
        <v>1061</v>
      </c>
      <c r="K641" s="220">
        <v>1996</v>
      </c>
      <c r="L641" s="221" t="s">
        <v>1440</v>
      </c>
      <c r="M641" s="221" t="s">
        <v>259</v>
      </c>
      <c r="N641" s="221"/>
      <c r="O641" s="222"/>
      <c r="P641" s="223" t="s">
        <v>1202</v>
      </c>
      <c r="Q641" s="306">
        <v>201</v>
      </c>
      <c r="R641" s="306">
        <v>1250</v>
      </c>
      <c r="S641" s="210">
        <f t="shared" si="45"/>
        <v>2755.7775</v>
      </c>
      <c r="T641" s="165">
        <f t="shared" si="41"/>
        <v>0.1608</v>
      </c>
      <c r="U641" s="206"/>
      <c r="V641" s="206"/>
      <c r="W641" s="214"/>
      <c r="X641" s="206"/>
      <c r="Y641" s="206"/>
      <c r="Z641" s="203"/>
      <c r="AA641" s="175">
        <f t="shared" si="42"/>
        <v>0</v>
      </c>
      <c r="AB641" s="282"/>
      <c r="AC641" s="313">
        <f t="shared" si="43"/>
        <v>1</v>
      </c>
    </row>
    <row r="642" spans="8:29" ht="15" customHeight="1">
      <c r="H642" s="181" t="s">
        <v>1056</v>
      </c>
      <c r="I642" s="182" t="s">
        <v>899</v>
      </c>
      <c r="J642" s="219" t="s">
        <v>1061</v>
      </c>
      <c r="K642" s="220">
        <v>1996</v>
      </c>
      <c r="L642" s="221" t="s">
        <v>1440</v>
      </c>
      <c r="M642" s="221" t="s">
        <v>259</v>
      </c>
      <c r="N642" s="221"/>
      <c r="O642" s="222"/>
      <c r="P642" s="223" t="s">
        <v>1202</v>
      </c>
      <c r="Q642" s="306">
        <v>202</v>
      </c>
      <c r="R642" s="306">
        <v>1220</v>
      </c>
      <c r="S642" s="210">
        <f t="shared" si="45"/>
        <v>2689.63884</v>
      </c>
      <c r="T642" s="165">
        <f t="shared" si="41"/>
        <v>0.16557377049180327</v>
      </c>
      <c r="U642" s="206"/>
      <c r="V642" s="206"/>
      <c r="W642" s="214"/>
      <c r="X642" s="206"/>
      <c r="Y642" s="206"/>
      <c r="Z642" s="203"/>
      <c r="AA642" s="175">
        <f t="shared" si="42"/>
        <v>0</v>
      </c>
      <c r="AB642" s="282"/>
      <c r="AC642" s="313">
        <f t="shared" si="43"/>
        <v>1</v>
      </c>
    </row>
    <row r="643" spans="8:29" ht="15" customHeight="1">
      <c r="H643" s="181" t="s">
        <v>1056</v>
      </c>
      <c r="I643" s="182" t="s">
        <v>900</v>
      </c>
      <c r="J643" s="219" t="s">
        <v>1061</v>
      </c>
      <c r="K643" s="220">
        <v>1985</v>
      </c>
      <c r="L643" s="221" t="s">
        <v>1440</v>
      </c>
      <c r="M643" s="221" t="s">
        <v>259</v>
      </c>
      <c r="N643" s="221"/>
      <c r="O643" s="222"/>
      <c r="P643" s="223" t="s">
        <v>1202</v>
      </c>
      <c r="Q643" s="306">
        <v>236</v>
      </c>
      <c r="R643" s="306">
        <v>970</v>
      </c>
      <c r="S643" s="210">
        <f t="shared" si="45"/>
        <v>2138.48334</v>
      </c>
      <c r="T643" s="165">
        <f aca="true" t="shared" si="46" ref="T643:T706">IF(AND(R643&gt;0,Q643&gt;0),Q643/R643,0)</f>
        <v>0.24329896907216494</v>
      </c>
      <c r="U643" s="206" t="s">
        <v>1150</v>
      </c>
      <c r="V643" s="206"/>
      <c r="W643" s="214"/>
      <c r="X643" s="206"/>
      <c r="Y643" s="206"/>
      <c r="Z643" s="203"/>
      <c r="AA643" s="175">
        <f aca="true" t="shared" si="47" ref="AA643:AA706">MIN(IF(Z643&gt;0,(AHBRatingBest+AHBRatingWorst)-(((AHBRatingBest-AHBRatingWorst)/(ARMWorstTime-ARMBestTime))*(Z643-ARMBestTime)+AHBRatingWorst),0),10)</f>
        <v>0</v>
      </c>
      <c r="AB643" s="282"/>
      <c r="AC643" s="313">
        <f aca="true" t="shared" si="48" ref="AC643:AC706">IF(I643&lt;&gt;"",1,"")</f>
        <v>1</v>
      </c>
    </row>
    <row r="644" spans="8:29" ht="15" customHeight="1">
      <c r="H644" s="181" t="s">
        <v>1056</v>
      </c>
      <c r="I644" s="182" t="s">
        <v>901</v>
      </c>
      <c r="J644" s="219" t="s">
        <v>1061</v>
      </c>
      <c r="K644" s="220">
        <v>1996</v>
      </c>
      <c r="L644" s="221" t="s">
        <v>1440</v>
      </c>
      <c r="M644" s="221" t="s">
        <v>259</v>
      </c>
      <c r="N644" s="221" t="s">
        <v>1438</v>
      </c>
      <c r="O644" s="222"/>
      <c r="P644" s="223" t="s">
        <v>1202</v>
      </c>
      <c r="Q644" s="306">
        <v>216</v>
      </c>
      <c r="R644" s="306">
        <v>1250</v>
      </c>
      <c r="S644" s="210">
        <f t="shared" si="45"/>
        <v>2755.7775</v>
      </c>
      <c r="T644" s="165">
        <f t="shared" si="46"/>
        <v>0.1728</v>
      </c>
      <c r="U644" s="206"/>
      <c r="V644" s="206"/>
      <c r="W644" s="214"/>
      <c r="X644" s="206"/>
      <c r="Y644" s="206"/>
      <c r="Z644" s="203"/>
      <c r="AA644" s="175">
        <f t="shared" si="47"/>
        <v>0</v>
      </c>
      <c r="AB644" s="282"/>
      <c r="AC644" s="313">
        <f t="shared" si="48"/>
        <v>1</v>
      </c>
    </row>
    <row r="645" spans="8:29" ht="15" customHeight="1">
      <c r="H645" s="181" t="s">
        <v>1056</v>
      </c>
      <c r="I645" s="182" t="s">
        <v>902</v>
      </c>
      <c r="J645" s="219" t="s">
        <v>1061</v>
      </c>
      <c r="K645" s="220">
        <v>1996</v>
      </c>
      <c r="L645" s="221" t="s">
        <v>1440</v>
      </c>
      <c r="M645" s="221" t="s">
        <v>259</v>
      </c>
      <c r="N645" s="221" t="s">
        <v>1438</v>
      </c>
      <c r="O645" s="222"/>
      <c r="P645" s="223" t="s">
        <v>1202</v>
      </c>
      <c r="Q645" s="306">
        <v>206</v>
      </c>
      <c r="R645" s="306">
        <v>1220</v>
      </c>
      <c r="S645" s="210">
        <f aca="true" t="shared" si="49" ref="S645:S676">IF(R645&gt;0,R645*2.204622,"")</f>
        <v>2689.63884</v>
      </c>
      <c r="T645" s="165">
        <f t="shared" si="46"/>
        <v>0.16885245901639345</v>
      </c>
      <c r="U645" s="206"/>
      <c r="V645" s="206"/>
      <c r="W645" s="214"/>
      <c r="X645" s="206"/>
      <c r="Y645" s="206"/>
      <c r="Z645" s="203"/>
      <c r="AA645" s="175">
        <f t="shared" si="47"/>
        <v>0</v>
      </c>
      <c r="AB645" s="282"/>
      <c r="AC645" s="313">
        <f t="shared" si="48"/>
        <v>1</v>
      </c>
    </row>
    <row r="646" spans="8:29" ht="15" customHeight="1">
      <c r="H646" s="181" t="s">
        <v>1056</v>
      </c>
      <c r="I646" s="182" t="s">
        <v>903</v>
      </c>
      <c r="J646" s="219" t="s">
        <v>1061</v>
      </c>
      <c r="K646" s="220">
        <v>1971</v>
      </c>
      <c r="L646" s="221" t="s">
        <v>1440</v>
      </c>
      <c r="M646" s="221" t="s">
        <v>259</v>
      </c>
      <c r="N646" s="221"/>
      <c r="O646" s="222"/>
      <c r="P646" s="223" t="s">
        <v>1202</v>
      </c>
      <c r="Q646" s="306">
        <v>147</v>
      </c>
      <c r="R646" s="306">
        <v>1010</v>
      </c>
      <c r="S646" s="210">
        <f t="shared" si="49"/>
        <v>2226.66822</v>
      </c>
      <c r="T646" s="165">
        <f t="shared" si="46"/>
        <v>0.14554455445544554</v>
      </c>
      <c r="U646" s="206"/>
      <c r="V646" s="206"/>
      <c r="W646" s="214"/>
      <c r="X646" s="206"/>
      <c r="Y646" s="206"/>
      <c r="Z646" s="203"/>
      <c r="AA646" s="175">
        <f t="shared" si="47"/>
        <v>0</v>
      </c>
      <c r="AB646" s="282"/>
      <c r="AC646" s="313">
        <f t="shared" si="48"/>
        <v>1</v>
      </c>
    </row>
    <row r="647" spans="8:29" ht="15" customHeight="1">
      <c r="H647" s="181" t="s">
        <v>1056</v>
      </c>
      <c r="I647" s="182" t="s">
        <v>904</v>
      </c>
      <c r="J647" s="219" t="s">
        <v>1061</v>
      </c>
      <c r="K647" s="220">
        <v>1998</v>
      </c>
      <c r="L647" s="221" t="s">
        <v>1440</v>
      </c>
      <c r="M647" s="221" t="s">
        <v>259</v>
      </c>
      <c r="N647" s="221"/>
      <c r="O647" s="222"/>
      <c r="P647" s="223" t="s">
        <v>1202</v>
      </c>
      <c r="Q647" s="306">
        <v>276</v>
      </c>
      <c r="R647" s="306">
        <v>1578.72</v>
      </c>
      <c r="S647" s="210">
        <f t="shared" si="49"/>
        <v>3480.48084384</v>
      </c>
      <c r="T647" s="165">
        <f t="shared" si="46"/>
        <v>0.17482517482517482</v>
      </c>
      <c r="U647" s="206"/>
      <c r="V647" s="206"/>
      <c r="W647" s="214"/>
      <c r="X647" s="206"/>
      <c r="Y647" s="206"/>
      <c r="Z647" s="203"/>
      <c r="AA647" s="175">
        <f t="shared" si="47"/>
        <v>0</v>
      </c>
      <c r="AB647" s="286"/>
      <c r="AC647" s="313">
        <f t="shared" si="48"/>
        <v>1</v>
      </c>
    </row>
    <row r="648" spans="8:29" ht="15" customHeight="1">
      <c r="H648" s="181" t="s">
        <v>1056</v>
      </c>
      <c r="I648" s="182" t="s">
        <v>905</v>
      </c>
      <c r="J648" s="219" t="s">
        <v>1061</v>
      </c>
      <c r="K648" s="220">
        <v>1989</v>
      </c>
      <c r="L648" s="221" t="s">
        <v>1440</v>
      </c>
      <c r="M648" s="221" t="s">
        <v>259</v>
      </c>
      <c r="N648" s="221"/>
      <c r="O648" s="222"/>
      <c r="P648" s="223" t="s">
        <v>1202</v>
      </c>
      <c r="Q648" s="306">
        <v>276</v>
      </c>
      <c r="R648" s="306">
        <v>1510</v>
      </c>
      <c r="S648" s="210">
        <f t="shared" si="49"/>
        <v>3328.97922</v>
      </c>
      <c r="T648" s="165">
        <f t="shared" si="46"/>
        <v>0.1827814569536424</v>
      </c>
      <c r="U648" s="206"/>
      <c r="V648" s="206"/>
      <c r="W648" s="214"/>
      <c r="X648" s="206"/>
      <c r="Y648" s="206"/>
      <c r="Z648" s="203"/>
      <c r="AA648" s="175">
        <f t="shared" si="47"/>
        <v>0</v>
      </c>
      <c r="AB648" s="282"/>
      <c r="AC648" s="313">
        <f t="shared" si="48"/>
        <v>1</v>
      </c>
    </row>
    <row r="649" spans="8:29" ht="15" customHeight="1">
      <c r="H649" s="181" t="s">
        <v>1056</v>
      </c>
      <c r="I649" s="182" t="s">
        <v>906</v>
      </c>
      <c r="J649" s="219" t="s">
        <v>1061</v>
      </c>
      <c r="K649" s="220">
        <v>1998</v>
      </c>
      <c r="L649" s="221" t="s">
        <v>1440</v>
      </c>
      <c r="M649" s="221" t="s">
        <v>259</v>
      </c>
      <c r="N649" s="221"/>
      <c r="O649" s="222"/>
      <c r="P649" s="223" t="s">
        <v>1202</v>
      </c>
      <c r="Q649" s="306">
        <v>276</v>
      </c>
      <c r="R649" s="306">
        <v>1520.76</v>
      </c>
      <c r="S649" s="210">
        <f t="shared" si="49"/>
        <v>3352.7009527200003</v>
      </c>
      <c r="T649" s="165">
        <f t="shared" si="46"/>
        <v>0.18148820326678766</v>
      </c>
      <c r="U649" s="206"/>
      <c r="V649" s="206"/>
      <c r="W649" s="214"/>
      <c r="X649" s="206"/>
      <c r="Y649" s="206"/>
      <c r="Z649" s="203"/>
      <c r="AA649" s="175">
        <f t="shared" si="47"/>
        <v>0</v>
      </c>
      <c r="AB649" s="282"/>
      <c r="AC649" s="313">
        <f t="shared" si="48"/>
        <v>1</v>
      </c>
    </row>
    <row r="650" spans="8:29" ht="15" customHeight="1">
      <c r="H650" s="181" t="s">
        <v>1056</v>
      </c>
      <c r="I650" s="182" t="s">
        <v>907</v>
      </c>
      <c r="J650" s="219" t="s">
        <v>1061</v>
      </c>
      <c r="K650" s="220">
        <v>2003</v>
      </c>
      <c r="L650" s="221" t="s">
        <v>1440</v>
      </c>
      <c r="M650" s="221" t="s">
        <v>259</v>
      </c>
      <c r="N650" s="221"/>
      <c r="O650" s="222"/>
      <c r="P650" s="223" t="s">
        <v>1202</v>
      </c>
      <c r="Q650" s="306">
        <v>283</v>
      </c>
      <c r="R650" s="306">
        <v>1320</v>
      </c>
      <c r="S650" s="210">
        <f t="shared" si="49"/>
        <v>2910.10104</v>
      </c>
      <c r="T650" s="165">
        <f t="shared" si="46"/>
        <v>0.2143939393939394</v>
      </c>
      <c r="U650" s="206"/>
      <c r="V650" s="206"/>
      <c r="W650" s="214"/>
      <c r="X650" s="206"/>
      <c r="Y650" s="206"/>
      <c r="Z650" s="203"/>
      <c r="AA650" s="175">
        <f t="shared" si="47"/>
        <v>0</v>
      </c>
      <c r="AB650" s="282"/>
      <c r="AC650" s="313">
        <f t="shared" si="48"/>
        <v>1</v>
      </c>
    </row>
    <row r="651" spans="8:29" ht="15" customHeight="1">
      <c r="H651" s="181" t="s">
        <v>1056</v>
      </c>
      <c r="I651" s="182" t="s">
        <v>908</v>
      </c>
      <c r="J651" s="219" t="s">
        <v>1061</v>
      </c>
      <c r="K651" s="220">
        <v>2003</v>
      </c>
      <c r="L651" s="221" t="s">
        <v>1440</v>
      </c>
      <c r="M651" s="221" t="s">
        <v>259</v>
      </c>
      <c r="N651" s="221"/>
      <c r="O651" s="222"/>
      <c r="P651" s="223" t="s">
        <v>1202</v>
      </c>
      <c r="Q651" s="306">
        <v>283</v>
      </c>
      <c r="R651" s="306">
        <v>1320</v>
      </c>
      <c r="S651" s="210">
        <f t="shared" si="49"/>
        <v>2910.10104</v>
      </c>
      <c r="T651" s="165">
        <f t="shared" si="46"/>
        <v>0.2143939393939394</v>
      </c>
      <c r="U651" s="206"/>
      <c r="V651" s="206"/>
      <c r="W651" s="208"/>
      <c r="X651" s="206"/>
      <c r="Y651" s="209"/>
      <c r="Z651" s="206"/>
      <c r="AA651" s="175">
        <f t="shared" si="47"/>
        <v>0</v>
      </c>
      <c r="AB651" s="282"/>
      <c r="AC651" s="313">
        <f t="shared" si="48"/>
        <v>1</v>
      </c>
    </row>
    <row r="652" spans="8:29" ht="15" customHeight="1">
      <c r="H652" s="181" t="s">
        <v>1056</v>
      </c>
      <c r="I652" s="182" t="s">
        <v>909</v>
      </c>
      <c r="J652" s="219" t="s">
        <v>1061</v>
      </c>
      <c r="K652" s="220">
        <v>2000</v>
      </c>
      <c r="L652" s="221" t="s">
        <v>1440</v>
      </c>
      <c r="M652" s="221" t="s">
        <v>259</v>
      </c>
      <c r="N652" s="221"/>
      <c r="O652" s="222"/>
      <c r="P652" s="223" t="s">
        <v>1202</v>
      </c>
      <c r="Q652" s="306">
        <v>525</v>
      </c>
      <c r="R652" s="306">
        <v>1120</v>
      </c>
      <c r="S652" s="210">
        <f t="shared" si="49"/>
        <v>2469.17664</v>
      </c>
      <c r="T652" s="165">
        <f t="shared" si="46"/>
        <v>0.46875</v>
      </c>
      <c r="U652" s="206"/>
      <c r="V652" s="206"/>
      <c r="W652" s="214"/>
      <c r="X652" s="206"/>
      <c r="Y652" s="206"/>
      <c r="Z652" s="203"/>
      <c r="AA652" s="175">
        <f t="shared" si="47"/>
        <v>0</v>
      </c>
      <c r="AB652" s="282"/>
      <c r="AC652" s="313">
        <f t="shared" si="48"/>
        <v>1</v>
      </c>
    </row>
    <row r="653" spans="8:29" ht="15" customHeight="1">
      <c r="H653" s="181" t="s">
        <v>1056</v>
      </c>
      <c r="I653" s="182" t="s">
        <v>910</v>
      </c>
      <c r="J653" s="219" t="s">
        <v>1061</v>
      </c>
      <c r="K653" s="220">
        <v>2005</v>
      </c>
      <c r="L653" s="221" t="s">
        <v>1440</v>
      </c>
      <c r="M653" s="221" t="s">
        <v>259</v>
      </c>
      <c r="N653" s="221"/>
      <c r="O653" s="222"/>
      <c r="P653" s="223" t="s">
        <v>1202</v>
      </c>
      <c r="Q653" s="306">
        <v>295</v>
      </c>
      <c r="R653" s="306">
        <v>1440</v>
      </c>
      <c r="S653" s="210">
        <f t="shared" si="49"/>
        <v>3174.6556800000003</v>
      </c>
      <c r="T653" s="165">
        <f t="shared" si="46"/>
        <v>0.2048611111111111</v>
      </c>
      <c r="U653" s="206"/>
      <c r="V653" s="206"/>
      <c r="W653" s="214"/>
      <c r="X653" s="206"/>
      <c r="Y653" s="206"/>
      <c r="Z653" s="203"/>
      <c r="AA653" s="175">
        <f t="shared" si="47"/>
        <v>0</v>
      </c>
      <c r="AB653" s="282"/>
      <c r="AC653" s="313">
        <f t="shared" si="48"/>
        <v>1</v>
      </c>
    </row>
    <row r="654" spans="8:29" ht="15" customHeight="1">
      <c r="H654" s="181" t="s">
        <v>1056</v>
      </c>
      <c r="I654" s="182" t="s">
        <v>911</v>
      </c>
      <c r="J654" s="219" t="s">
        <v>1061</v>
      </c>
      <c r="K654" s="220">
        <v>2003</v>
      </c>
      <c r="L654" s="221" t="s">
        <v>1440</v>
      </c>
      <c r="M654" s="221" t="s">
        <v>259</v>
      </c>
      <c r="N654" s="221"/>
      <c r="O654" s="222"/>
      <c r="P654" s="223" t="s">
        <v>1202</v>
      </c>
      <c r="Q654" s="306">
        <v>276</v>
      </c>
      <c r="R654" s="306">
        <v>1550</v>
      </c>
      <c r="S654" s="210">
        <f t="shared" si="49"/>
        <v>3417.1641</v>
      </c>
      <c r="T654" s="165">
        <f t="shared" si="46"/>
        <v>0.17806451612903226</v>
      </c>
      <c r="U654" s="206"/>
      <c r="V654" s="206"/>
      <c r="W654" s="214"/>
      <c r="X654" s="206"/>
      <c r="Y654" s="206"/>
      <c r="Z654" s="203"/>
      <c r="AA654" s="175">
        <f t="shared" si="47"/>
        <v>0</v>
      </c>
      <c r="AB654" s="282"/>
      <c r="AC654" s="313">
        <f t="shared" si="48"/>
        <v>1</v>
      </c>
    </row>
    <row r="655" spans="8:29" ht="15" customHeight="1">
      <c r="H655" s="181" t="s">
        <v>1056</v>
      </c>
      <c r="I655" s="182" t="s">
        <v>912</v>
      </c>
      <c r="J655" s="219" t="s">
        <v>1061</v>
      </c>
      <c r="K655" s="220">
        <v>2003</v>
      </c>
      <c r="L655" s="221" t="s">
        <v>1440</v>
      </c>
      <c r="M655" s="221" t="s">
        <v>259</v>
      </c>
      <c r="N655" s="221"/>
      <c r="O655" s="222"/>
      <c r="P655" s="223" t="s">
        <v>1202</v>
      </c>
      <c r="Q655" s="306">
        <v>276</v>
      </c>
      <c r="R655" s="306">
        <v>1550</v>
      </c>
      <c r="S655" s="210">
        <f t="shared" si="49"/>
        <v>3417.1641</v>
      </c>
      <c r="T655" s="165">
        <f t="shared" si="46"/>
        <v>0.17806451612903226</v>
      </c>
      <c r="U655" s="206"/>
      <c r="V655" s="206"/>
      <c r="W655" s="214"/>
      <c r="X655" s="206"/>
      <c r="Y655" s="206"/>
      <c r="Z655" s="203"/>
      <c r="AA655" s="175">
        <f t="shared" si="47"/>
        <v>0</v>
      </c>
      <c r="AB655" s="282"/>
      <c r="AC655" s="313">
        <f t="shared" si="48"/>
        <v>1</v>
      </c>
    </row>
    <row r="656" spans="8:29" ht="15" customHeight="1">
      <c r="H656" s="181" t="s">
        <v>1056</v>
      </c>
      <c r="I656" s="182" t="s">
        <v>913</v>
      </c>
      <c r="J656" s="219" t="s">
        <v>1061</v>
      </c>
      <c r="K656" s="220">
        <v>2008</v>
      </c>
      <c r="L656" s="221" t="s">
        <v>1443</v>
      </c>
      <c r="M656" s="221"/>
      <c r="N656" s="221"/>
      <c r="O656" s="222"/>
      <c r="P656" s="223" t="s">
        <v>1202</v>
      </c>
      <c r="Q656" s="306">
        <v>381</v>
      </c>
      <c r="R656" s="306">
        <v>1250</v>
      </c>
      <c r="S656" s="210">
        <f t="shared" si="49"/>
        <v>2755.7775</v>
      </c>
      <c r="T656" s="165">
        <f t="shared" si="46"/>
        <v>0.3048</v>
      </c>
      <c r="U656" s="206"/>
      <c r="V656" s="206"/>
      <c r="W656" s="214"/>
      <c r="X656" s="206"/>
      <c r="Y656" s="206"/>
      <c r="Z656" s="203"/>
      <c r="AA656" s="175">
        <f t="shared" si="47"/>
        <v>0</v>
      </c>
      <c r="AB656" s="281"/>
      <c r="AC656" s="313">
        <f t="shared" si="48"/>
        <v>1</v>
      </c>
    </row>
    <row r="657" spans="8:29" ht="15" customHeight="1">
      <c r="H657" s="181" t="s">
        <v>1056</v>
      </c>
      <c r="I657" s="182" t="s">
        <v>914</v>
      </c>
      <c r="J657" s="219" t="s">
        <v>1061</v>
      </c>
      <c r="K657" s="220">
        <v>1987</v>
      </c>
      <c r="L657" s="221" t="s">
        <v>1440</v>
      </c>
      <c r="M657" s="221" t="s">
        <v>260</v>
      </c>
      <c r="N657" s="221"/>
      <c r="O657" s="222"/>
      <c r="P657" s="223" t="s">
        <v>1202</v>
      </c>
      <c r="Q657" s="306">
        <v>51</v>
      </c>
      <c r="R657" s="306">
        <v>670</v>
      </c>
      <c r="S657" s="210">
        <f t="shared" si="49"/>
        <v>1477.09674</v>
      </c>
      <c r="T657" s="165">
        <f t="shared" si="46"/>
        <v>0.07611940298507462</v>
      </c>
      <c r="U657" s="206"/>
      <c r="V657" s="206"/>
      <c r="W657" s="214"/>
      <c r="X657" s="206"/>
      <c r="Y657" s="206"/>
      <c r="Z657" s="203"/>
      <c r="AA657" s="175">
        <f t="shared" si="47"/>
        <v>0</v>
      </c>
      <c r="AB657" s="281"/>
      <c r="AC657" s="313">
        <f t="shared" si="48"/>
        <v>1</v>
      </c>
    </row>
    <row r="658" spans="8:29" ht="15" customHeight="1">
      <c r="H658" s="181" t="s">
        <v>1056</v>
      </c>
      <c r="I658" s="182" t="s">
        <v>915</v>
      </c>
      <c r="J658" s="219" t="s">
        <v>1061</v>
      </c>
      <c r="K658" s="220">
        <v>1969</v>
      </c>
      <c r="L658" s="221" t="s">
        <v>1440</v>
      </c>
      <c r="M658" s="221" t="s">
        <v>259</v>
      </c>
      <c r="N658" s="221"/>
      <c r="O658" s="222"/>
      <c r="P658" s="223" t="s">
        <v>1202</v>
      </c>
      <c r="Q658" s="306">
        <v>90</v>
      </c>
      <c r="R658" s="306">
        <v>930</v>
      </c>
      <c r="S658" s="210">
        <f t="shared" si="49"/>
        <v>2050.29846</v>
      </c>
      <c r="T658" s="165">
        <f t="shared" si="46"/>
        <v>0.0967741935483871</v>
      </c>
      <c r="U658" s="206"/>
      <c r="V658" s="206"/>
      <c r="W658" s="214"/>
      <c r="X658" s="206"/>
      <c r="Y658" s="206"/>
      <c r="Z658" s="203"/>
      <c r="AA658" s="175">
        <f t="shared" si="47"/>
        <v>0</v>
      </c>
      <c r="AB658" s="282"/>
      <c r="AC658" s="313">
        <f t="shared" si="48"/>
        <v>1</v>
      </c>
    </row>
    <row r="659" spans="8:29" ht="15" customHeight="1">
      <c r="H659" s="181" t="s">
        <v>1056</v>
      </c>
      <c r="I659" s="182" t="s">
        <v>916</v>
      </c>
      <c r="J659" s="219" t="s">
        <v>1061</v>
      </c>
      <c r="K659" s="220">
        <v>1979</v>
      </c>
      <c r="L659" s="221" t="s">
        <v>1440</v>
      </c>
      <c r="M659" s="221" t="s">
        <v>259</v>
      </c>
      <c r="N659" s="221"/>
      <c r="O659" s="222"/>
      <c r="P659" s="223" t="s">
        <v>1202</v>
      </c>
      <c r="Q659" s="306">
        <v>104</v>
      </c>
      <c r="R659" s="306">
        <v>1050</v>
      </c>
      <c r="S659" s="210">
        <f t="shared" si="49"/>
        <v>2314.8531000000003</v>
      </c>
      <c r="T659" s="165">
        <f t="shared" si="46"/>
        <v>0.09904761904761905</v>
      </c>
      <c r="U659" s="206"/>
      <c r="V659" s="206"/>
      <c r="W659" s="214"/>
      <c r="X659" s="206"/>
      <c r="Y659" s="206"/>
      <c r="Z659" s="203"/>
      <c r="AA659" s="175">
        <f t="shared" si="47"/>
        <v>0</v>
      </c>
      <c r="AB659" s="285"/>
      <c r="AC659" s="313">
        <f t="shared" si="48"/>
        <v>1</v>
      </c>
    </row>
    <row r="660" spans="8:29" ht="15" customHeight="1">
      <c r="H660" s="181" t="s">
        <v>1056</v>
      </c>
      <c r="I660" s="182" t="s">
        <v>917</v>
      </c>
      <c r="J660" s="219" t="s">
        <v>1061</v>
      </c>
      <c r="K660" s="220">
        <v>1969</v>
      </c>
      <c r="L660" s="221" t="s">
        <v>1440</v>
      </c>
      <c r="M660" s="221" t="s">
        <v>259</v>
      </c>
      <c r="N660" s="221"/>
      <c r="O660" s="222"/>
      <c r="P660" s="223" t="s">
        <v>1202</v>
      </c>
      <c r="Q660" s="224">
        <v>125</v>
      </c>
      <c r="R660" s="224">
        <v>965</v>
      </c>
      <c r="S660" s="210">
        <f t="shared" si="49"/>
        <v>2127.46023</v>
      </c>
      <c r="T660" s="165">
        <f t="shared" si="46"/>
        <v>0.12953367875647667</v>
      </c>
      <c r="U660" s="209" t="s">
        <v>1150</v>
      </c>
      <c r="V660" s="209"/>
      <c r="W660" s="208"/>
      <c r="X660" s="209"/>
      <c r="Y660" s="209"/>
      <c r="Z660" s="209"/>
      <c r="AA660" s="175">
        <f t="shared" si="47"/>
        <v>0</v>
      </c>
      <c r="AB660" s="282"/>
      <c r="AC660" s="313">
        <f t="shared" si="48"/>
        <v>1</v>
      </c>
    </row>
    <row r="661" spans="8:29" ht="15" customHeight="1">
      <c r="H661" s="181" t="s">
        <v>1056</v>
      </c>
      <c r="I661" s="182" t="s">
        <v>24</v>
      </c>
      <c r="J661" s="219" t="s">
        <v>1061</v>
      </c>
      <c r="K661" s="220">
        <v>2008</v>
      </c>
      <c r="L661" s="221" t="s">
        <v>1443</v>
      </c>
      <c r="M661" s="221" t="s">
        <v>259</v>
      </c>
      <c r="N661" s="221"/>
      <c r="O661" s="222"/>
      <c r="P661" s="223" t="s">
        <v>1202</v>
      </c>
      <c r="Q661" s="306">
        <v>503</v>
      </c>
      <c r="R661" s="306">
        <v>1100</v>
      </c>
      <c r="S661" s="210">
        <f t="shared" si="49"/>
        <v>2425.0842000000002</v>
      </c>
      <c r="T661" s="165">
        <f t="shared" si="46"/>
        <v>0.4572727272727273</v>
      </c>
      <c r="U661" s="204" t="s">
        <v>1000</v>
      </c>
      <c r="V661" s="204"/>
      <c r="W661" s="208"/>
      <c r="X661" s="204"/>
      <c r="Y661" s="204"/>
      <c r="Z661" s="204"/>
      <c r="AA661" s="175">
        <f t="shared" si="47"/>
        <v>0</v>
      </c>
      <c r="AB661" s="282"/>
      <c r="AC661" s="313">
        <f t="shared" si="48"/>
        <v>1</v>
      </c>
    </row>
    <row r="662" spans="8:29" ht="15" customHeight="1">
      <c r="H662" s="181" t="s">
        <v>1056</v>
      </c>
      <c r="I662" s="182" t="s">
        <v>918</v>
      </c>
      <c r="J662" s="219" t="s">
        <v>1061</v>
      </c>
      <c r="K662" s="220">
        <v>2000</v>
      </c>
      <c r="L662" s="221" t="s">
        <v>1440</v>
      </c>
      <c r="M662" s="221" t="s">
        <v>259</v>
      </c>
      <c r="N662" s="221" t="s">
        <v>1438</v>
      </c>
      <c r="O662" s="222"/>
      <c r="P662" s="223" t="s">
        <v>1202</v>
      </c>
      <c r="Q662" s="306">
        <v>453</v>
      </c>
      <c r="R662" s="306">
        <v>1100</v>
      </c>
      <c r="S662" s="210">
        <f t="shared" si="49"/>
        <v>2425.0842000000002</v>
      </c>
      <c r="T662" s="165">
        <f t="shared" si="46"/>
        <v>0.4118181818181818</v>
      </c>
      <c r="U662" s="206" t="s">
        <v>1227</v>
      </c>
      <c r="V662" s="206"/>
      <c r="W662" s="214"/>
      <c r="X662" s="206"/>
      <c r="Y662" s="206"/>
      <c r="Z662" s="203"/>
      <c r="AA662" s="175">
        <f t="shared" si="47"/>
        <v>0</v>
      </c>
      <c r="AB662" s="282"/>
      <c r="AC662" s="313">
        <f t="shared" si="48"/>
        <v>1</v>
      </c>
    </row>
    <row r="663" spans="8:29" ht="15" customHeight="1">
      <c r="H663" s="181" t="s">
        <v>1056</v>
      </c>
      <c r="I663" s="182" t="s">
        <v>919</v>
      </c>
      <c r="J663" s="219" t="s">
        <v>1061</v>
      </c>
      <c r="K663" s="220">
        <v>1993</v>
      </c>
      <c r="L663" s="221" t="s">
        <v>1440</v>
      </c>
      <c r="M663" s="221" t="s">
        <v>261</v>
      </c>
      <c r="N663" s="221" t="s">
        <v>1438</v>
      </c>
      <c r="O663" s="222"/>
      <c r="P663" s="223" t="s">
        <v>1202</v>
      </c>
      <c r="Q663" s="225">
        <v>525</v>
      </c>
      <c r="R663" s="225">
        <v>1260</v>
      </c>
      <c r="S663" s="164">
        <f t="shared" si="49"/>
        <v>2777.8237200000003</v>
      </c>
      <c r="T663" s="165">
        <f t="shared" si="46"/>
        <v>0.4166666666666667</v>
      </c>
      <c r="U663" s="226"/>
      <c r="V663" s="226"/>
      <c r="W663" s="227"/>
      <c r="X663" s="226"/>
      <c r="Y663" s="226"/>
      <c r="Z663" s="226"/>
      <c r="AA663" s="175">
        <f t="shared" si="47"/>
        <v>0</v>
      </c>
      <c r="AB663" s="282"/>
      <c r="AC663" s="313">
        <f t="shared" si="48"/>
        <v>1</v>
      </c>
    </row>
    <row r="664" spans="8:29" ht="15" customHeight="1">
      <c r="H664" s="181" t="s">
        <v>1056</v>
      </c>
      <c r="I664" s="182" t="s">
        <v>920</v>
      </c>
      <c r="J664" s="219" t="s">
        <v>1061</v>
      </c>
      <c r="K664" s="220">
        <v>2002</v>
      </c>
      <c r="L664" s="221" t="s">
        <v>1440</v>
      </c>
      <c r="M664" s="221" t="s">
        <v>260</v>
      </c>
      <c r="N664" s="221"/>
      <c r="O664" s="222"/>
      <c r="P664" s="223" t="s">
        <v>1202</v>
      </c>
      <c r="Q664" s="306">
        <v>96</v>
      </c>
      <c r="R664" s="306">
        <v>1070</v>
      </c>
      <c r="S664" s="210">
        <f t="shared" si="49"/>
        <v>2358.94554</v>
      </c>
      <c r="T664" s="165">
        <f t="shared" si="46"/>
        <v>0.08971962616822429</v>
      </c>
      <c r="U664" s="206"/>
      <c r="V664" s="206"/>
      <c r="W664" s="214"/>
      <c r="X664" s="206"/>
      <c r="Y664" s="206"/>
      <c r="Z664" s="203"/>
      <c r="AA664" s="175">
        <f t="shared" si="47"/>
        <v>0</v>
      </c>
      <c r="AB664" s="282"/>
      <c r="AC664" s="313">
        <f t="shared" si="48"/>
        <v>1</v>
      </c>
    </row>
    <row r="665" spans="8:29" ht="15" customHeight="1">
      <c r="H665" s="181" t="s">
        <v>1056</v>
      </c>
      <c r="I665" s="182" t="s">
        <v>921</v>
      </c>
      <c r="J665" s="219" t="s">
        <v>1061</v>
      </c>
      <c r="K665" s="220">
        <v>1998</v>
      </c>
      <c r="L665" s="221" t="s">
        <v>1440</v>
      </c>
      <c r="M665" s="221" t="s">
        <v>260</v>
      </c>
      <c r="N665" s="221"/>
      <c r="O665" s="222"/>
      <c r="P665" s="223" t="s">
        <v>1202</v>
      </c>
      <c r="Q665" s="306">
        <v>80</v>
      </c>
      <c r="R665" s="306">
        <v>1070</v>
      </c>
      <c r="S665" s="210">
        <f t="shared" si="49"/>
        <v>2358.94554</v>
      </c>
      <c r="T665" s="165">
        <f t="shared" si="46"/>
        <v>0.07476635514018691</v>
      </c>
      <c r="U665" s="206"/>
      <c r="V665" s="206"/>
      <c r="W665" s="214"/>
      <c r="X665" s="206"/>
      <c r="Y665" s="206"/>
      <c r="Z665" s="203"/>
      <c r="AA665" s="175">
        <f t="shared" si="47"/>
        <v>0</v>
      </c>
      <c r="AB665" s="282"/>
      <c r="AC665" s="313">
        <f t="shared" si="48"/>
        <v>1</v>
      </c>
    </row>
    <row r="666" spans="8:29" ht="15" customHeight="1">
      <c r="H666" s="181" t="s">
        <v>1056</v>
      </c>
      <c r="I666" s="182" t="s">
        <v>922</v>
      </c>
      <c r="J666" s="219" t="s">
        <v>1061</v>
      </c>
      <c r="K666" s="220">
        <v>2001</v>
      </c>
      <c r="L666" s="221" t="s">
        <v>1440</v>
      </c>
      <c r="M666" s="221" t="s">
        <v>259</v>
      </c>
      <c r="N666" s="221" t="s">
        <v>1438</v>
      </c>
      <c r="O666" s="222"/>
      <c r="P666" s="223" t="s">
        <v>1202</v>
      </c>
      <c r="Q666" s="306">
        <v>295</v>
      </c>
      <c r="R666" s="306">
        <v>1150</v>
      </c>
      <c r="S666" s="210">
        <f t="shared" si="49"/>
        <v>2535.3153</v>
      </c>
      <c r="T666" s="165">
        <f t="shared" si="46"/>
        <v>0.2565217391304348</v>
      </c>
      <c r="U666" s="206" t="s">
        <v>1227</v>
      </c>
      <c r="V666" s="206"/>
      <c r="W666" s="214"/>
      <c r="X666" s="206"/>
      <c r="Y666" s="206"/>
      <c r="Z666" s="203"/>
      <c r="AA666" s="175">
        <f t="shared" si="47"/>
        <v>0</v>
      </c>
      <c r="AB666" s="282"/>
      <c r="AC666" s="313">
        <f t="shared" si="48"/>
        <v>1</v>
      </c>
    </row>
    <row r="667" spans="8:29" ht="15" customHeight="1">
      <c r="H667" s="181" t="s">
        <v>1056</v>
      </c>
      <c r="I667" s="182" t="s">
        <v>923</v>
      </c>
      <c r="J667" s="219" t="s">
        <v>1061</v>
      </c>
      <c r="K667" s="220">
        <v>1988</v>
      </c>
      <c r="L667" s="221" t="s">
        <v>1440</v>
      </c>
      <c r="M667" s="221" t="s">
        <v>260</v>
      </c>
      <c r="N667" s="221"/>
      <c r="O667" s="222"/>
      <c r="P667" s="223" t="s">
        <v>1202</v>
      </c>
      <c r="Q667" s="306">
        <v>118</v>
      </c>
      <c r="R667" s="306">
        <v>1070</v>
      </c>
      <c r="S667" s="210">
        <f t="shared" si="49"/>
        <v>2358.94554</v>
      </c>
      <c r="T667" s="165">
        <f t="shared" si="46"/>
        <v>0.1102803738317757</v>
      </c>
      <c r="U667" s="206"/>
      <c r="V667" s="206"/>
      <c r="W667" s="214"/>
      <c r="X667" s="206"/>
      <c r="Y667" s="206"/>
      <c r="Z667" s="203"/>
      <c r="AA667" s="175">
        <f t="shared" si="47"/>
        <v>0</v>
      </c>
      <c r="AB667" s="282"/>
      <c r="AC667" s="313">
        <f t="shared" si="48"/>
        <v>1</v>
      </c>
    </row>
    <row r="668" spans="8:29" ht="15" customHeight="1">
      <c r="H668" s="181" t="s">
        <v>1056</v>
      </c>
      <c r="I668" s="182" t="s">
        <v>924</v>
      </c>
      <c r="J668" s="219" t="s">
        <v>1061</v>
      </c>
      <c r="K668" s="220">
        <v>1968</v>
      </c>
      <c r="L668" s="221" t="s">
        <v>1440</v>
      </c>
      <c r="M668" s="221" t="s">
        <v>259</v>
      </c>
      <c r="N668" s="221"/>
      <c r="O668" s="222"/>
      <c r="P668" s="223" t="s">
        <v>1202</v>
      </c>
      <c r="Q668" s="306">
        <v>142</v>
      </c>
      <c r="R668" s="306">
        <v>930</v>
      </c>
      <c r="S668" s="210">
        <f t="shared" si="49"/>
        <v>2050.29846</v>
      </c>
      <c r="T668" s="165">
        <f t="shared" si="46"/>
        <v>0.15268817204301074</v>
      </c>
      <c r="U668" s="206"/>
      <c r="V668" s="206"/>
      <c r="W668" s="214"/>
      <c r="X668" s="206"/>
      <c r="Y668" s="206"/>
      <c r="Z668" s="203"/>
      <c r="AA668" s="175">
        <f t="shared" si="47"/>
        <v>0</v>
      </c>
      <c r="AB668" s="282"/>
      <c r="AC668" s="313">
        <f t="shared" si="48"/>
        <v>1</v>
      </c>
    </row>
    <row r="669" spans="8:29" ht="15" customHeight="1">
      <c r="H669" s="181" t="s">
        <v>1056</v>
      </c>
      <c r="I669" s="182" t="s">
        <v>925</v>
      </c>
      <c r="J669" s="219" t="s">
        <v>1061</v>
      </c>
      <c r="K669" s="220">
        <v>1971</v>
      </c>
      <c r="L669" s="221" t="s">
        <v>1440</v>
      </c>
      <c r="M669" s="221" t="s">
        <v>259</v>
      </c>
      <c r="N669" s="221"/>
      <c r="O669" s="222"/>
      <c r="P669" s="223" t="s">
        <v>1202</v>
      </c>
      <c r="Q669" s="306">
        <v>148</v>
      </c>
      <c r="R669" s="306">
        <v>1010</v>
      </c>
      <c r="S669" s="210">
        <f t="shared" si="49"/>
        <v>2226.66822</v>
      </c>
      <c r="T669" s="165">
        <f t="shared" si="46"/>
        <v>0.14653465346534653</v>
      </c>
      <c r="U669" s="206"/>
      <c r="V669" s="206"/>
      <c r="W669" s="214"/>
      <c r="X669" s="206"/>
      <c r="Y669" s="206"/>
      <c r="Z669" s="203"/>
      <c r="AA669" s="175">
        <f t="shared" si="47"/>
        <v>0</v>
      </c>
      <c r="AB669" s="282"/>
      <c r="AC669" s="313">
        <f t="shared" si="48"/>
        <v>1</v>
      </c>
    </row>
    <row r="670" spans="8:29" ht="15" customHeight="1">
      <c r="H670" s="181" t="s">
        <v>1056</v>
      </c>
      <c r="I670" s="182" t="s">
        <v>926</v>
      </c>
      <c r="J670" s="219" t="s">
        <v>1061</v>
      </c>
      <c r="K670" s="220">
        <v>2008</v>
      </c>
      <c r="L670" s="221" t="s">
        <v>1443</v>
      </c>
      <c r="M670" s="221" t="s">
        <v>259</v>
      </c>
      <c r="N670" s="221"/>
      <c r="O670" s="222"/>
      <c r="P670" s="223" t="s">
        <v>1202</v>
      </c>
      <c r="Q670" s="306">
        <v>308</v>
      </c>
      <c r="R670" s="306">
        <v>1480</v>
      </c>
      <c r="S670" s="210">
        <f t="shared" si="49"/>
        <v>3262.84056</v>
      </c>
      <c r="T670" s="165">
        <f t="shared" si="46"/>
        <v>0.20810810810810812</v>
      </c>
      <c r="U670" s="206"/>
      <c r="V670" s="206"/>
      <c r="W670" s="214"/>
      <c r="X670" s="206"/>
      <c r="Y670" s="206"/>
      <c r="Z670" s="203"/>
      <c r="AA670" s="175">
        <f t="shared" si="47"/>
        <v>0</v>
      </c>
      <c r="AB670" s="282"/>
      <c r="AC670" s="313">
        <f t="shared" si="48"/>
        <v>1</v>
      </c>
    </row>
    <row r="671" spans="8:29" ht="15" customHeight="1">
      <c r="H671" s="181" t="s">
        <v>1056</v>
      </c>
      <c r="I671" s="182" t="s">
        <v>927</v>
      </c>
      <c r="J671" s="219" t="s">
        <v>1061</v>
      </c>
      <c r="K671" s="220">
        <v>1978</v>
      </c>
      <c r="L671" s="221" t="s">
        <v>1440</v>
      </c>
      <c r="M671" s="221" t="s">
        <v>259</v>
      </c>
      <c r="N671" s="221"/>
      <c r="O671" s="222"/>
      <c r="P671" s="223" t="s">
        <v>1202</v>
      </c>
      <c r="Q671" s="306">
        <v>142</v>
      </c>
      <c r="R671" s="306">
        <v>1225</v>
      </c>
      <c r="S671" s="210">
        <f t="shared" si="49"/>
        <v>2700.66195</v>
      </c>
      <c r="T671" s="165">
        <f t="shared" si="46"/>
        <v>0.11591836734693878</v>
      </c>
      <c r="U671" s="206"/>
      <c r="V671" s="206"/>
      <c r="W671" s="214"/>
      <c r="X671" s="206"/>
      <c r="Y671" s="206"/>
      <c r="Z671" s="203"/>
      <c r="AA671" s="175">
        <f t="shared" si="47"/>
        <v>0</v>
      </c>
      <c r="AB671" s="282"/>
      <c r="AC671" s="313">
        <f t="shared" si="48"/>
        <v>1</v>
      </c>
    </row>
    <row r="672" spans="8:29" ht="15" customHeight="1">
      <c r="H672" s="181" t="s">
        <v>1056</v>
      </c>
      <c r="I672" s="182" t="s">
        <v>928</v>
      </c>
      <c r="J672" s="219" t="s">
        <v>1061</v>
      </c>
      <c r="K672" s="220">
        <v>1983</v>
      </c>
      <c r="L672" s="221" t="s">
        <v>1440</v>
      </c>
      <c r="M672" s="221" t="s">
        <v>259</v>
      </c>
      <c r="N672" s="221" t="s">
        <v>1438</v>
      </c>
      <c r="O672" s="222"/>
      <c r="P672" s="223" t="s">
        <v>1202</v>
      </c>
      <c r="Q672" s="306">
        <v>227</v>
      </c>
      <c r="R672" s="306">
        <v>1380</v>
      </c>
      <c r="S672" s="210">
        <f t="shared" si="49"/>
        <v>3042.37836</v>
      </c>
      <c r="T672" s="165">
        <f t="shared" si="46"/>
        <v>0.1644927536231884</v>
      </c>
      <c r="U672" s="206"/>
      <c r="V672" s="206"/>
      <c r="W672" s="214"/>
      <c r="X672" s="206"/>
      <c r="Y672" s="206"/>
      <c r="Z672" s="203"/>
      <c r="AA672" s="175">
        <f t="shared" si="47"/>
        <v>0</v>
      </c>
      <c r="AB672" s="285"/>
      <c r="AC672" s="313">
        <f t="shared" si="48"/>
        <v>1</v>
      </c>
    </row>
    <row r="673" spans="8:29" ht="15" customHeight="1">
      <c r="H673" s="181" t="s">
        <v>1056</v>
      </c>
      <c r="I673" s="182" t="s">
        <v>929</v>
      </c>
      <c r="J673" s="219" t="s">
        <v>1061</v>
      </c>
      <c r="K673" s="220">
        <v>1989</v>
      </c>
      <c r="L673" s="221" t="s">
        <v>1442</v>
      </c>
      <c r="M673" s="221" t="s">
        <v>259</v>
      </c>
      <c r="N673" s="221" t="s">
        <v>1438</v>
      </c>
      <c r="O673" s="222"/>
      <c r="P673" s="223" t="s">
        <v>1202</v>
      </c>
      <c r="Q673" s="306">
        <v>276</v>
      </c>
      <c r="R673" s="306">
        <v>1510</v>
      </c>
      <c r="S673" s="210">
        <f t="shared" si="49"/>
        <v>3328.97922</v>
      </c>
      <c r="T673" s="165">
        <f t="shared" si="46"/>
        <v>0.1827814569536424</v>
      </c>
      <c r="U673" s="206"/>
      <c r="V673" s="206"/>
      <c r="W673" s="214"/>
      <c r="X673" s="206"/>
      <c r="Y673" s="206"/>
      <c r="Z673" s="203"/>
      <c r="AA673" s="175">
        <f t="shared" si="47"/>
        <v>0</v>
      </c>
      <c r="AB673" s="282"/>
      <c r="AC673" s="313">
        <f t="shared" si="48"/>
        <v>1</v>
      </c>
    </row>
    <row r="674" spans="8:29" ht="15" customHeight="1">
      <c r="H674" s="181" t="s">
        <v>1056</v>
      </c>
      <c r="I674" s="182" t="s">
        <v>930</v>
      </c>
      <c r="J674" s="219" t="s">
        <v>1061</v>
      </c>
      <c r="K674" s="220">
        <v>1998</v>
      </c>
      <c r="L674" s="221" t="s">
        <v>1440</v>
      </c>
      <c r="M674" s="221" t="s">
        <v>259</v>
      </c>
      <c r="N674" s="221" t="s">
        <v>1438</v>
      </c>
      <c r="O674" s="222"/>
      <c r="P674" s="223" t="s">
        <v>1202</v>
      </c>
      <c r="Q674" s="306">
        <v>276</v>
      </c>
      <c r="R674" s="306">
        <v>1580</v>
      </c>
      <c r="S674" s="210">
        <f t="shared" si="49"/>
        <v>3483.30276</v>
      </c>
      <c r="T674" s="165">
        <f t="shared" si="46"/>
        <v>0.17468354430379746</v>
      </c>
      <c r="U674" s="206"/>
      <c r="V674" s="206"/>
      <c r="W674" s="214"/>
      <c r="X674" s="206"/>
      <c r="Y674" s="206"/>
      <c r="Z674" s="203"/>
      <c r="AA674" s="175">
        <f t="shared" si="47"/>
        <v>0</v>
      </c>
      <c r="AB674" s="282"/>
      <c r="AC674" s="313">
        <f t="shared" si="48"/>
        <v>1</v>
      </c>
    </row>
    <row r="675" spans="8:29" ht="15" customHeight="1">
      <c r="H675" s="181" t="s">
        <v>1056</v>
      </c>
      <c r="I675" s="182" t="s">
        <v>931</v>
      </c>
      <c r="J675" s="219" t="s">
        <v>1061</v>
      </c>
      <c r="K675" s="220">
        <v>1998</v>
      </c>
      <c r="L675" s="221" t="s">
        <v>1440</v>
      </c>
      <c r="M675" s="221" t="s">
        <v>259</v>
      </c>
      <c r="N675" s="221" t="s">
        <v>1438</v>
      </c>
      <c r="O675" s="222"/>
      <c r="P675" s="223" t="s">
        <v>1202</v>
      </c>
      <c r="Q675" s="306">
        <v>276</v>
      </c>
      <c r="R675" s="306">
        <v>1520</v>
      </c>
      <c r="S675" s="210">
        <f t="shared" si="49"/>
        <v>3351.0254400000003</v>
      </c>
      <c r="T675" s="165">
        <f t="shared" si="46"/>
        <v>0.18157894736842106</v>
      </c>
      <c r="U675" s="206"/>
      <c r="V675" s="206"/>
      <c r="W675" s="214"/>
      <c r="X675" s="206"/>
      <c r="Y675" s="206"/>
      <c r="Z675" s="203"/>
      <c r="AA675" s="175">
        <f t="shared" si="47"/>
        <v>0</v>
      </c>
      <c r="AB675" s="282"/>
      <c r="AC675" s="313">
        <f t="shared" si="48"/>
        <v>1</v>
      </c>
    </row>
    <row r="676" spans="8:29" ht="15" customHeight="1">
      <c r="H676" s="181" t="s">
        <v>1056</v>
      </c>
      <c r="I676" s="182" t="s">
        <v>932</v>
      </c>
      <c r="J676" s="219" t="s">
        <v>1061</v>
      </c>
      <c r="K676" s="220">
        <v>2000</v>
      </c>
      <c r="L676" s="221" t="s">
        <v>1440</v>
      </c>
      <c r="M676" s="221" t="s">
        <v>259</v>
      </c>
      <c r="N676" s="221" t="s">
        <v>1438</v>
      </c>
      <c r="O676" s="222"/>
      <c r="P676" s="223" t="s">
        <v>1202</v>
      </c>
      <c r="Q676" s="224">
        <v>623</v>
      </c>
      <c r="R676" s="224">
        <v>1120</v>
      </c>
      <c r="S676" s="164">
        <f t="shared" si="49"/>
        <v>2469.17664</v>
      </c>
      <c r="T676" s="165">
        <f t="shared" si="46"/>
        <v>0.55625</v>
      </c>
      <c r="U676" s="226"/>
      <c r="V676" s="226"/>
      <c r="W676" s="227"/>
      <c r="X676" s="226"/>
      <c r="Y676" s="226"/>
      <c r="Z676" s="226"/>
      <c r="AA676" s="175">
        <f t="shared" si="47"/>
        <v>0</v>
      </c>
      <c r="AB676" s="282"/>
      <c r="AC676" s="313">
        <f t="shared" si="48"/>
        <v>1</v>
      </c>
    </row>
    <row r="677" spans="8:29" ht="15" customHeight="1">
      <c r="H677" s="181" t="s">
        <v>1056</v>
      </c>
      <c r="I677" s="182" t="s">
        <v>937</v>
      </c>
      <c r="J677" s="219" t="s">
        <v>1061</v>
      </c>
      <c r="K677" s="220">
        <v>2003</v>
      </c>
      <c r="L677" s="221" t="s">
        <v>1440</v>
      </c>
      <c r="M677" s="221" t="s">
        <v>259</v>
      </c>
      <c r="N677" s="221"/>
      <c r="O677" s="222"/>
      <c r="P677" s="223" t="s">
        <v>1202</v>
      </c>
      <c r="Q677" s="306">
        <v>276</v>
      </c>
      <c r="R677" s="306">
        <v>1550</v>
      </c>
      <c r="S677" s="210">
        <f aca="true" t="shared" si="50" ref="S677:S708">IF(R677&gt;0,R677*2.204622,"")</f>
        <v>3417.1641</v>
      </c>
      <c r="T677" s="165">
        <f t="shared" si="46"/>
        <v>0.17806451612903226</v>
      </c>
      <c r="U677" s="206"/>
      <c r="V677" s="206"/>
      <c r="W677" s="214"/>
      <c r="X677" s="206"/>
      <c r="Y677" s="206"/>
      <c r="Z677" s="203"/>
      <c r="AA677" s="175">
        <f t="shared" si="47"/>
        <v>0</v>
      </c>
      <c r="AB677" s="282"/>
      <c r="AC677" s="313">
        <f t="shared" si="48"/>
        <v>1</v>
      </c>
    </row>
    <row r="678" spans="8:29" ht="15" customHeight="1">
      <c r="H678" s="181" t="s">
        <v>1056</v>
      </c>
      <c r="I678" s="182" t="s">
        <v>938</v>
      </c>
      <c r="J678" s="219" t="s">
        <v>1061</v>
      </c>
      <c r="K678" s="220">
        <v>2002</v>
      </c>
      <c r="L678" s="221" t="s">
        <v>1440</v>
      </c>
      <c r="M678" s="221" t="s">
        <v>259</v>
      </c>
      <c r="N678" s="221"/>
      <c r="O678" s="222"/>
      <c r="P678" s="223" t="s">
        <v>1202</v>
      </c>
      <c r="Q678" s="306">
        <v>276</v>
      </c>
      <c r="R678" s="306">
        <v>1440</v>
      </c>
      <c r="S678" s="210">
        <f t="shared" si="50"/>
        <v>3174.6556800000003</v>
      </c>
      <c r="T678" s="165">
        <f t="shared" si="46"/>
        <v>0.19166666666666668</v>
      </c>
      <c r="U678" s="206"/>
      <c r="V678" s="206"/>
      <c r="W678" s="214"/>
      <c r="X678" s="206"/>
      <c r="Y678" s="206"/>
      <c r="Z678" s="203"/>
      <c r="AA678" s="175">
        <f t="shared" si="47"/>
        <v>0</v>
      </c>
      <c r="AB678" s="285"/>
      <c r="AC678" s="313">
        <f t="shared" si="48"/>
        <v>1</v>
      </c>
    </row>
    <row r="679" spans="8:29" ht="15" customHeight="1">
      <c r="H679" s="181" t="s">
        <v>1056</v>
      </c>
      <c r="I679" s="182" t="s">
        <v>939</v>
      </c>
      <c r="J679" s="219" t="s">
        <v>1061</v>
      </c>
      <c r="K679" s="220">
        <v>2007</v>
      </c>
      <c r="L679" s="221" t="s">
        <v>1443</v>
      </c>
      <c r="M679" s="221" t="s">
        <v>259</v>
      </c>
      <c r="N679" s="221"/>
      <c r="O679" s="222"/>
      <c r="P679" s="223" t="s">
        <v>1202</v>
      </c>
      <c r="Q679" s="306">
        <v>315</v>
      </c>
      <c r="R679" s="306">
        <v>1480</v>
      </c>
      <c r="S679" s="210">
        <f t="shared" si="50"/>
        <v>3262.84056</v>
      </c>
      <c r="T679" s="165">
        <f t="shared" si="46"/>
        <v>0.21283783783783783</v>
      </c>
      <c r="U679" s="206"/>
      <c r="V679" s="206"/>
      <c r="W679" s="214"/>
      <c r="X679" s="206"/>
      <c r="Y679" s="206"/>
      <c r="Z679" s="203"/>
      <c r="AA679" s="175">
        <f t="shared" si="47"/>
        <v>0</v>
      </c>
      <c r="AB679" s="281"/>
      <c r="AC679" s="313">
        <f t="shared" si="48"/>
        <v>1</v>
      </c>
    </row>
    <row r="680" spans="8:29" ht="15" customHeight="1">
      <c r="H680" s="181" t="s">
        <v>1056</v>
      </c>
      <c r="I680" s="182" t="s">
        <v>940</v>
      </c>
      <c r="J680" s="219" t="s">
        <v>1061</v>
      </c>
      <c r="K680" s="220">
        <v>2002</v>
      </c>
      <c r="L680" s="221" t="s">
        <v>1440</v>
      </c>
      <c r="M680" s="221" t="s">
        <v>259</v>
      </c>
      <c r="N680" s="221"/>
      <c r="O680" s="222"/>
      <c r="P680" s="223" t="s">
        <v>1202</v>
      </c>
      <c r="Q680" s="306">
        <v>276</v>
      </c>
      <c r="R680" s="306">
        <v>1450</v>
      </c>
      <c r="S680" s="210">
        <f t="shared" si="50"/>
        <v>3196.7019</v>
      </c>
      <c r="T680" s="165">
        <f t="shared" si="46"/>
        <v>0.19034482758620688</v>
      </c>
      <c r="U680" s="206"/>
      <c r="V680" s="206"/>
      <c r="W680" s="214"/>
      <c r="X680" s="206"/>
      <c r="Y680" s="206"/>
      <c r="Z680" s="203"/>
      <c r="AA680" s="175">
        <f t="shared" si="47"/>
        <v>0</v>
      </c>
      <c r="AB680" s="282"/>
      <c r="AC680" s="313">
        <f t="shared" si="48"/>
        <v>1</v>
      </c>
    </row>
    <row r="681" spans="8:29" ht="15" customHeight="1">
      <c r="H681" s="181" t="s">
        <v>1056</v>
      </c>
      <c r="I681" s="182" t="s">
        <v>1430</v>
      </c>
      <c r="J681" s="219" t="s">
        <v>1061</v>
      </c>
      <c r="K681" s="220">
        <v>2004</v>
      </c>
      <c r="L681" s="221" t="s">
        <v>1440</v>
      </c>
      <c r="M681" s="221" t="s">
        <v>261</v>
      </c>
      <c r="N681" s="221" t="s">
        <v>1438</v>
      </c>
      <c r="O681" s="222"/>
      <c r="P681" s="223" t="s">
        <v>1202</v>
      </c>
      <c r="Q681" s="306">
        <v>541</v>
      </c>
      <c r="R681" s="306">
        <v>1360</v>
      </c>
      <c r="S681" s="210">
        <f t="shared" si="50"/>
        <v>2998.2859200000003</v>
      </c>
      <c r="T681" s="165">
        <f t="shared" si="46"/>
        <v>0.3977941176470588</v>
      </c>
      <c r="U681" s="206"/>
      <c r="V681" s="206"/>
      <c r="W681" s="214"/>
      <c r="X681" s="206"/>
      <c r="Y681" s="206"/>
      <c r="Z681" s="203"/>
      <c r="AA681" s="175">
        <f t="shared" si="47"/>
        <v>0</v>
      </c>
      <c r="AB681" s="282"/>
      <c r="AC681" s="313">
        <f t="shared" si="48"/>
        <v>1</v>
      </c>
    </row>
    <row r="682" spans="8:29" ht="15" customHeight="1">
      <c r="H682" s="181" t="s">
        <v>1056</v>
      </c>
      <c r="I682" s="182" t="s">
        <v>1431</v>
      </c>
      <c r="J682" s="219" t="s">
        <v>1061</v>
      </c>
      <c r="K682" s="220">
        <v>2001</v>
      </c>
      <c r="L682" s="221" t="s">
        <v>1440</v>
      </c>
      <c r="M682" s="221" t="s">
        <v>261</v>
      </c>
      <c r="N682" s="221" t="s">
        <v>1438</v>
      </c>
      <c r="O682" s="222"/>
      <c r="P682" s="223" t="s">
        <v>1202</v>
      </c>
      <c r="Q682" s="224">
        <v>331</v>
      </c>
      <c r="R682" s="224">
        <v>1560</v>
      </c>
      <c r="S682" s="164">
        <f t="shared" si="50"/>
        <v>3439.21032</v>
      </c>
      <c r="T682" s="165">
        <f t="shared" si="46"/>
        <v>0.21217948717948718</v>
      </c>
      <c r="U682" s="226"/>
      <c r="V682" s="226"/>
      <c r="W682" s="227"/>
      <c r="X682" s="226"/>
      <c r="Y682" s="226"/>
      <c r="Z682" s="226"/>
      <c r="AA682" s="175">
        <f t="shared" si="47"/>
        <v>0</v>
      </c>
      <c r="AB682" s="282"/>
      <c r="AC682" s="313">
        <f t="shared" si="48"/>
        <v>1</v>
      </c>
    </row>
    <row r="683" spans="8:29" ht="15" customHeight="1">
      <c r="H683" s="181" t="s">
        <v>1056</v>
      </c>
      <c r="I683" s="182" t="s">
        <v>1432</v>
      </c>
      <c r="J683" s="219" t="s">
        <v>1061</v>
      </c>
      <c r="K683" s="220">
        <v>2001</v>
      </c>
      <c r="L683" s="221" t="s">
        <v>1440</v>
      </c>
      <c r="M683" s="221" t="s">
        <v>261</v>
      </c>
      <c r="N683" s="221" t="s">
        <v>1438</v>
      </c>
      <c r="O683" s="222"/>
      <c r="P683" s="223" t="s">
        <v>1202</v>
      </c>
      <c r="Q683" s="224">
        <v>532</v>
      </c>
      <c r="R683" s="224">
        <v>1560</v>
      </c>
      <c r="S683" s="210">
        <f t="shared" si="50"/>
        <v>3439.21032</v>
      </c>
      <c r="T683" s="165">
        <f t="shared" si="46"/>
        <v>0.34102564102564104</v>
      </c>
      <c r="U683" s="209"/>
      <c r="V683" s="209"/>
      <c r="W683" s="208"/>
      <c r="X683" s="209"/>
      <c r="Y683" s="209"/>
      <c r="Z683" s="209"/>
      <c r="AA683" s="175">
        <f t="shared" si="47"/>
        <v>0</v>
      </c>
      <c r="AB683" s="281"/>
      <c r="AC683" s="313">
        <f t="shared" si="48"/>
        <v>1</v>
      </c>
    </row>
    <row r="684" spans="8:29" ht="15" customHeight="1">
      <c r="H684" s="181" t="s">
        <v>1056</v>
      </c>
      <c r="I684" s="182" t="s">
        <v>941</v>
      </c>
      <c r="J684" s="219" t="s">
        <v>1061</v>
      </c>
      <c r="K684" s="220">
        <v>2007</v>
      </c>
      <c r="L684" s="221" t="s">
        <v>1443</v>
      </c>
      <c r="M684" s="221" t="s">
        <v>261</v>
      </c>
      <c r="N684" s="221"/>
      <c r="O684" s="222"/>
      <c r="P684" s="223" t="s">
        <v>1202</v>
      </c>
      <c r="Q684" s="306">
        <v>445</v>
      </c>
      <c r="R684" s="306">
        <v>1740</v>
      </c>
      <c r="S684" s="210">
        <f t="shared" si="50"/>
        <v>3836.04228</v>
      </c>
      <c r="T684" s="165">
        <f t="shared" si="46"/>
        <v>0.2557471264367816</v>
      </c>
      <c r="U684" s="206"/>
      <c r="V684" s="206"/>
      <c r="W684" s="214"/>
      <c r="X684" s="206"/>
      <c r="Y684" s="206"/>
      <c r="Z684" s="203"/>
      <c r="AA684" s="175">
        <f t="shared" si="47"/>
        <v>0</v>
      </c>
      <c r="AB684" s="282"/>
      <c r="AC684" s="313">
        <f t="shared" si="48"/>
        <v>1</v>
      </c>
    </row>
    <row r="685" spans="8:29" ht="15" customHeight="1">
      <c r="H685" s="181" t="s">
        <v>1056</v>
      </c>
      <c r="I685" s="182" t="s">
        <v>942</v>
      </c>
      <c r="J685" s="219" t="s">
        <v>1061</v>
      </c>
      <c r="K685" s="220">
        <v>2007</v>
      </c>
      <c r="L685" s="221" t="s">
        <v>1443</v>
      </c>
      <c r="M685" s="221"/>
      <c r="N685" s="221"/>
      <c r="O685" s="222"/>
      <c r="P685" s="223" t="s">
        <v>1202</v>
      </c>
      <c r="Q685" s="306">
        <v>512</v>
      </c>
      <c r="R685" s="306">
        <v>1740</v>
      </c>
      <c r="S685" s="210">
        <f t="shared" si="50"/>
        <v>3836.04228</v>
      </c>
      <c r="T685" s="165">
        <f t="shared" si="46"/>
        <v>0.2942528735632184</v>
      </c>
      <c r="U685" s="206"/>
      <c r="V685" s="206"/>
      <c r="W685" s="214"/>
      <c r="X685" s="206"/>
      <c r="Y685" s="206"/>
      <c r="Z685" s="203"/>
      <c r="AA685" s="175">
        <f t="shared" si="47"/>
        <v>0</v>
      </c>
      <c r="AB685" s="282"/>
      <c r="AC685" s="313">
        <f t="shared" si="48"/>
        <v>1</v>
      </c>
    </row>
    <row r="686" spans="8:29" ht="15" customHeight="1">
      <c r="H686" s="181" t="s">
        <v>1056</v>
      </c>
      <c r="I686" s="182" t="s">
        <v>943</v>
      </c>
      <c r="J686" s="219" t="s">
        <v>1061</v>
      </c>
      <c r="K686" s="220">
        <v>2001</v>
      </c>
      <c r="L686" s="221" t="s">
        <v>1440</v>
      </c>
      <c r="M686" s="221" t="s">
        <v>261</v>
      </c>
      <c r="N686" s="221" t="s">
        <v>1438</v>
      </c>
      <c r="O686" s="222"/>
      <c r="P686" s="223" t="s">
        <v>1202</v>
      </c>
      <c r="Q686" s="306">
        <v>448</v>
      </c>
      <c r="R686" s="306">
        <v>1560</v>
      </c>
      <c r="S686" s="210">
        <f t="shared" si="50"/>
        <v>3439.21032</v>
      </c>
      <c r="T686" s="165">
        <f t="shared" si="46"/>
        <v>0.28717948717948716</v>
      </c>
      <c r="U686" s="206"/>
      <c r="V686" s="206"/>
      <c r="W686" s="214"/>
      <c r="X686" s="206"/>
      <c r="Y686" s="206"/>
      <c r="Z686" s="203"/>
      <c r="AA686" s="175">
        <f t="shared" si="47"/>
        <v>0</v>
      </c>
      <c r="AB686" s="281"/>
      <c r="AC686" s="313">
        <f t="shared" si="48"/>
        <v>1</v>
      </c>
    </row>
    <row r="687" spans="8:29" ht="15" customHeight="1">
      <c r="H687" s="181" t="s">
        <v>1056</v>
      </c>
      <c r="I687" s="182" t="s">
        <v>944</v>
      </c>
      <c r="J687" s="219" t="s">
        <v>1061</v>
      </c>
      <c r="K687" s="220">
        <v>2000</v>
      </c>
      <c r="L687" s="221" t="s">
        <v>1440</v>
      </c>
      <c r="M687" s="221" t="s">
        <v>259</v>
      </c>
      <c r="N687" s="221" t="s">
        <v>1438</v>
      </c>
      <c r="O687" s="222"/>
      <c r="P687" s="223" t="s">
        <v>1202</v>
      </c>
      <c r="Q687" s="224">
        <v>647</v>
      </c>
      <c r="R687" s="224">
        <v>1100</v>
      </c>
      <c r="S687" s="210">
        <f t="shared" si="50"/>
        <v>2425.0842000000002</v>
      </c>
      <c r="T687" s="165">
        <f t="shared" si="46"/>
        <v>0.5881818181818181</v>
      </c>
      <c r="U687" s="209"/>
      <c r="V687" s="209"/>
      <c r="W687" s="208"/>
      <c r="X687" s="209"/>
      <c r="Y687" s="209"/>
      <c r="Z687" s="209"/>
      <c r="AA687" s="175">
        <f t="shared" si="47"/>
        <v>0</v>
      </c>
      <c r="AB687" s="282"/>
      <c r="AC687" s="313">
        <f t="shared" si="48"/>
        <v>1</v>
      </c>
    </row>
    <row r="688" spans="8:29" ht="15" customHeight="1">
      <c r="H688" s="181" t="s">
        <v>1056</v>
      </c>
      <c r="I688" s="182" t="s">
        <v>945</v>
      </c>
      <c r="J688" s="219" t="s">
        <v>1061</v>
      </c>
      <c r="K688" s="220">
        <v>2005</v>
      </c>
      <c r="L688" s="221" t="s">
        <v>1443</v>
      </c>
      <c r="M688" s="221"/>
      <c r="N688" s="221"/>
      <c r="O688" s="222"/>
      <c r="P688" s="223" t="s">
        <v>1202</v>
      </c>
      <c r="Q688" s="306">
        <v>446</v>
      </c>
      <c r="R688" s="306">
        <v>1730</v>
      </c>
      <c r="S688" s="210">
        <f t="shared" si="50"/>
        <v>3813.99606</v>
      </c>
      <c r="T688" s="165">
        <f t="shared" si="46"/>
        <v>0.25780346820809247</v>
      </c>
      <c r="U688" s="206"/>
      <c r="V688" s="206"/>
      <c r="W688" s="214"/>
      <c r="X688" s="206"/>
      <c r="Y688" s="206"/>
      <c r="Z688" s="203"/>
      <c r="AA688" s="175">
        <f t="shared" si="47"/>
        <v>0</v>
      </c>
      <c r="AB688" s="282"/>
      <c r="AC688" s="313">
        <f t="shared" si="48"/>
        <v>1</v>
      </c>
    </row>
    <row r="689" spans="8:29" ht="15" customHeight="1">
      <c r="H689" s="181" t="s">
        <v>1056</v>
      </c>
      <c r="I689" s="182" t="s">
        <v>946</v>
      </c>
      <c r="J689" s="219" t="s">
        <v>1061</v>
      </c>
      <c r="K689" s="220">
        <v>2009</v>
      </c>
      <c r="L689" s="221" t="s">
        <v>1443</v>
      </c>
      <c r="M689" s="221"/>
      <c r="N689" s="221"/>
      <c r="O689" s="222"/>
      <c r="P689" s="223" t="s">
        <v>1202</v>
      </c>
      <c r="Q689" s="306">
        <v>501</v>
      </c>
      <c r="R689" s="306">
        <v>1680</v>
      </c>
      <c r="S689" s="210">
        <f t="shared" si="50"/>
        <v>3703.76496</v>
      </c>
      <c r="T689" s="165">
        <f t="shared" si="46"/>
        <v>0.2982142857142857</v>
      </c>
      <c r="U689" s="206"/>
      <c r="V689" s="206"/>
      <c r="W689" s="214"/>
      <c r="X689" s="206"/>
      <c r="Y689" s="206"/>
      <c r="Z689" s="203"/>
      <c r="AA689" s="175">
        <f t="shared" si="47"/>
        <v>0</v>
      </c>
      <c r="AB689" s="282"/>
      <c r="AC689" s="313">
        <f t="shared" si="48"/>
        <v>1</v>
      </c>
    </row>
    <row r="690" spans="8:29" ht="15" customHeight="1">
      <c r="H690" s="181" t="s">
        <v>1056</v>
      </c>
      <c r="I690" s="182" t="s">
        <v>947</v>
      </c>
      <c r="J690" s="219" t="s">
        <v>1061</v>
      </c>
      <c r="K690" s="220">
        <v>2009</v>
      </c>
      <c r="L690" s="221" t="s">
        <v>1442</v>
      </c>
      <c r="M690" s="221" t="s">
        <v>261</v>
      </c>
      <c r="N690" s="221"/>
      <c r="O690" s="222"/>
      <c r="P690" s="223" t="s">
        <v>1202</v>
      </c>
      <c r="Q690" s="224">
        <v>480</v>
      </c>
      <c r="R690" s="224">
        <v>1362</v>
      </c>
      <c r="S690" s="210">
        <f t="shared" si="50"/>
        <v>3002.695164</v>
      </c>
      <c r="T690" s="165">
        <f t="shared" si="46"/>
        <v>0.3524229074889868</v>
      </c>
      <c r="U690" s="209"/>
      <c r="V690" s="209"/>
      <c r="W690" s="208"/>
      <c r="X690" s="209"/>
      <c r="Y690" s="209"/>
      <c r="Z690" s="209"/>
      <c r="AA690" s="175">
        <f t="shared" si="47"/>
        <v>0</v>
      </c>
      <c r="AB690" s="282"/>
      <c r="AC690" s="313">
        <f t="shared" si="48"/>
        <v>1</v>
      </c>
    </row>
    <row r="691" spans="8:29" ht="15" customHeight="1">
      <c r="H691" s="181" t="s">
        <v>1056</v>
      </c>
      <c r="I691" s="182" t="s">
        <v>1186</v>
      </c>
      <c r="J691" s="219" t="s">
        <v>1061</v>
      </c>
      <c r="K691" s="220">
        <v>2000</v>
      </c>
      <c r="L691" s="221" t="s">
        <v>1440</v>
      </c>
      <c r="M691" s="221" t="s">
        <v>259</v>
      </c>
      <c r="N691" s="221" t="s">
        <v>1438</v>
      </c>
      <c r="O691" s="222"/>
      <c r="P691" s="223" t="s">
        <v>1202</v>
      </c>
      <c r="Q691" s="306">
        <v>453</v>
      </c>
      <c r="R691" s="306">
        <v>1100</v>
      </c>
      <c r="S691" s="210">
        <f t="shared" si="50"/>
        <v>2425.0842000000002</v>
      </c>
      <c r="T691" s="165">
        <f t="shared" si="46"/>
        <v>0.4118181818181818</v>
      </c>
      <c r="U691" s="206" t="s">
        <v>1227</v>
      </c>
      <c r="V691" s="206"/>
      <c r="W691" s="214"/>
      <c r="X691" s="206"/>
      <c r="Y691" s="206"/>
      <c r="Z691" s="203"/>
      <c r="AA691" s="175">
        <f t="shared" si="47"/>
        <v>0</v>
      </c>
      <c r="AB691" s="282"/>
      <c r="AC691" s="313">
        <f t="shared" si="48"/>
        <v>1</v>
      </c>
    </row>
    <row r="692" spans="8:29" ht="15" customHeight="1">
      <c r="H692" s="181" t="s">
        <v>1056</v>
      </c>
      <c r="I692" s="182" t="s">
        <v>948</v>
      </c>
      <c r="J692" s="219" t="s">
        <v>1061</v>
      </c>
      <c r="K692" s="220">
        <v>2003</v>
      </c>
      <c r="L692" s="221" t="s">
        <v>1440</v>
      </c>
      <c r="M692" s="221" t="s">
        <v>260</v>
      </c>
      <c r="N692" s="221"/>
      <c r="O692" s="222"/>
      <c r="P692" s="223" t="s">
        <v>1202</v>
      </c>
      <c r="Q692" s="306">
        <v>89</v>
      </c>
      <c r="R692" s="306">
        <v>910</v>
      </c>
      <c r="S692" s="210">
        <f t="shared" si="50"/>
        <v>2006.20602</v>
      </c>
      <c r="T692" s="165">
        <f t="shared" si="46"/>
        <v>0.0978021978021978</v>
      </c>
      <c r="U692" s="206"/>
      <c r="V692" s="206"/>
      <c r="W692" s="214"/>
      <c r="X692" s="206"/>
      <c r="Y692" s="206"/>
      <c r="Z692" s="203"/>
      <c r="AA692" s="175">
        <f t="shared" si="47"/>
        <v>0</v>
      </c>
      <c r="AB692" s="282"/>
      <c r="AC692" s="313">
        <f t="shared" si="48"/>
        <v>1</v>
      </c>
    </row>
    <row r="693" spans="8:29" ht="15" customHeight="1">
      <c r="H693" s="181" t="s">
        <v>1056</v>
      </c>
      <c r="I693" s="182" t="s">
        <v>949</v>
      </c>
      <c r="J693" s="219" t="s">
        <v>1061</v>
      </c>
      <c r="K693" s="220">
        <v>2007</v>
      </c>
      <c r="L693" s="221" t="s">
        <v>1443</v>
      </c>
      <c r="M693" s="221" t="s">
        <v>260</v>
      </c>
      <c r="N693" s="221"/>
      <c r="O693" s="222"/>
      <c r="P693" s="223" t="s">
        <v>1202</v>
      </c>
      <c r="Q693" s="306">
        <v>110</v>
      </c>
      <c r="R693" s="306">
        <v>960</v>
      </c>
      <c r="S693" s="210">
        <f t="shared" si="50"/>
        <v>2116.43712</v>
      </c>
      <c r="T693" s="165">
        <f t="shared" si="46"/>
        <v>0.11458333333333333</v>
      </c>
      <c r="U693" s="206"/>
      <c r="V693" s="206"/>
      <c r="W693" s="214"/>
      <c r="X693" s="206"/>
      <c r="Y693" s="206"/>
      <c r="Z693" s="203"/>
      <c r="AA693" s="175">
        <f t="shared" si="47"/>
        <v>0</v>
      </c>
      <c r="AB693" s="281"/>
      <c r="AC693" s="313">
        <f t="shared" si="48"/>
        <v>1</v>
      </c>
    </row>
    <row r="694" spans="8:29" ht="15" customHeight="1">
      <c r="H694" s="181" t="s">
        <v>1056</v>
      </c>
      <c r="I694" s="182" t="s">
        <v>950</v>
      </c>
      <c r="J694" s="219" t="s">
        <v>1061</v>
      </c>
      <c r="K694" s="220">
        <v>1999</v>
      </c>
      <c r="L694" s="221" t="s">
        <v>1440</v>
      </c>
      <c r="M694" s="221" t="s">
        <v>260</v>
      </c>
      <c r="N694" s="221"/>
      <c r="O694" s="222"/>
      <c r="P694" s="223" t="s">
        <v>1202</v>
      </c>
      <c r="Q694" s="306">
        <v>77</v>
      </c>
      <c r="R694" s="306">
        <v>830.06</v>
      </c>
      <c r="S694" s="210">
        <f t="shared" si="50"/>
        <v>1829.96853732</v>
      </c>
      <c r="T694" s="165">
        <f t="shared" si="46"/>
        <v>0.0927643784786642</v>
      </c>
      <c r="U694" s="206"/>
      <c r="V694" s="206"/>
      <c r="W694" s="214"/>
      <c r="X694" s="206"/>
      <c r="Y694" s="206"/>
      <c r="Z694" s="203"/>
      <c r="AA694" s="175">
        <f t="shared" si="47"/>
        <v>0</v>
      </c>
      <c r="AB694" s="282"/>
      <c r="AC694" s="313">
        <f t="shared" si="48"/>
        <v>1</v>
      </c>
    </row>
    <row r="695" spans="8:29" ht="15" customHeight="1">
      <c r="H695" s="181" t="s">
        <v>1056</v>
      </c>
      <c r="I695" s="182" t="s">
        <v>951</v>
      </c>
      <c r="J695" s="219" t="s">
        <v>1061</v>
      </c>
      <c r="K695" s="220">
        <v>2003</v>
      </c>
      <c r="L695" s="221" t="s">
        <v>1440</v>
      </c>
      <c r="M695" s="221" t="s">
        <v>260</v>
      </c>
      <c r="N695" s="221"/>
      <c r="O695" s="222"/>
      <c r="P695" s="223" t="s">
        <v>1202</v>
      </c>
      <c r="Q695" s="306">
        <v>89</v>
      </c>
      <c r="R695" s="306">
        <v>910</v>
      </c>
      <c r="S695" s="210">
        <f t="shared" si="50"/>
        <v>2006.20602</v>
      </c>
      <c r="T695" s="165">
        <f t="shared" si="46"/>
        <v>0.0978021978021978</v>
      </c>
      <c r="U695" s="206"/>
      <c r="V695" s="206"/>
      <c r="W695" s="214"/>
      <c r="X695" s="206"/>
      <c r="Y695" s="206"/>
      <c r="Z695" s="203"/>
      <c r="AA695" s="175">
        <f t="shared" si="47"/>
        <v>0</v>
      </c>
      <c r="AB695" s="281"/>
      <c r="AC695" s="313">
        <f t="shared" si="48"/>
        <v>1</v>
      </c>
    </row>
    <row r="696" spans="8:29" ht="15" customHeight="1">
      <c r="H696" s="181" t="s">
        <v>1056</v>
      </c>
      <c r="I696" s="182" t="s">
        <v>952</v>
      </c>
      <c r="J696" s="219" t="s">
        <v>1061</v>
      </c>
      <c r="K696" s="220">
        <v>2001</v>
      </c>
      <c r="L696" s="221" t="s">
        <v>1440</v>
      </c>
      <c r="M696" s="221" t="s">
        <v>260</v>
      </c>
      <c r="N696" s="221"/>
      <c r="O696" s="222"/>
      <c r="P696" s="223" t="s">
        <v>1202</v>
      </c>
      <c r="Q696" s="306">
        <v>137</v>
      </c>
      <c r="R696" s="306">
        <v>672</v>
      </c>
      <c r="S696" s="210">
        <f t="shared" si="50"/>
        <v>1481.5059840000001</v>
      </c>
      <c r="T696" s="165">
        <f t="shared" si="46"/>
        <v>0.20386904761904762</v>
      </c>
      <c r="U696" s="206"/>
      <c r="V696" s="206"/>
      <c r="W696" s="214"/>
      <c r="X696" s="206"/>
      <c r="Y696" s="206"/>
      <c r="Z696" s="203"/>
      <c r="AA696" s="175">
        <f t="shared" si="47"/>
        <v>0</v>
      </c>
      <c r="AB696" s="282"/>
      <c r="AC696" s="313">
        <f t="shared" si="48"/>
        <v>1</v>
      </c>
    </row>
    <row r="697" spans="8:29" ht="15" customHeight="1">
      <c r="H697" s="181" t="s">
        <v>1056</v>
      </c>
      <c r="I697" s="182" t="s">
        <v>25</v>
      </c>
      <c r="J697" s="219" t="s">
        <v>1061</v>
      </c>
      <c r="K697" s="220">
        <v>2008</v>
      </c>
      <c r="L697" s="221" t="s">
        <v>1443</v>
      </c>
      <c r="M697" s="221" t="s">
        <v>259</v>
      </c>
      <c r="N697" s="221"/>
      <c r="O697" s="222"/>
      <c r="P697" s="223" t="s">
        <v>1202</v>
      </c>
      <c r="Q697" s="306">
        <v>452</v>
      </c>
      <c r="R697" s="306">
        <v>1130</v>
      </c>
      <c r="S697" s="210">
        <f t="shared" si="50"/>
        <v>2491.2228600000003</v>
      </c>
      <c r="T697" s="165">
        <f t="shared" si="46"/>
        <v>0.4</v>
      </c>
      <c r="U697" s="204" t="s">
        <v>1000</v>
      </c>
      <c r="V697" s="204"/>
      <c r="W697" s="208"/>
      <c r="X697" s="204"/>
      <c r="Y697" s="204"/>
      <c r="Z697" s="204"/>
      <c r="AA697" s="175">
        <f t="shared" si="47"/>
        <v>0</v>
      </c>
      <c r="AB697" s="282"/>
      <c r="AC697" s="313">
        <f t="shared" si="48"/>
        <v>1</v>
      </c>
    </row>
    <row r="698" spans="8:29" ht="15" customHeight="1">
      <c r="H698" s="181" t="s">
        <v>1056</v>
      </c>
      <c r="I698" s="182" t="s">
        <v>1187</v>
      </c>
      <c r="J698" s="219" t="s">
        <v>1061</v>
      </c>
      <c r="K698" s="220">
        <v>2004</v>
      </c>
      <c r="L698" s="221" t="s">
        <v>1440</v>
      </c>
      <c r="M698" s="221" t="s">
        <v>259</v>
      </c>
      <c r="N698" s="221" t="s">
        <v>1438</v>
      </c>
      <c r="O698" s="222"/>
      <c r="P698" s="223" t="s">
        <v>1202</v>
      </c>
      <c r="Q698" s="306">
        <v>458</v>
      </c>
      <c r="R698" s="306">
        <v>1080</v>
      </c>
      <c r="S698" s="210">
        <f t="shared" si="50"/>
        <v>2380.99176</v>
      </c>
      <c r="T698" s="165">
        <f t="shared" si="46"/>
        <v>0.42407407407407405</v>
      </c>
      <c r="U698" s="206" t="s">
        <v>1227</v>
      </c>
      <c r="V698" s="206"/>
      <c r="W698" s="214"/>
      <c r="X698" s="206"/>
      <c r="Y698" s="206"/>
      <c r="Z698" s="203"/>
      <c r="AA698" s="175">
        <f t="shared" si="47"/>
        <v>0</v>
      </c>
      <c r="AB698" s="282"/>
      <c r="AC698" s="313">
        <f t="shared" si="48"/>
        <v>1</v>
      </c>
    </row>
    <row r="699" spans="8:29" ht="15" customHeight="1">
      <c r="H699" s="181" t="s">
        <v>1056</v>
      </c>
      <c r="I699" s="182" t="s">
        <v>953</v>
      </c>
      <c r="J699" s="219" t="s">
        <v>1061</v>
      </c>
      <c r="K699" s="220">
        <v>2004</v>
      </c>
      <c r="L699" s="221" t="s">
        <v>1440</v>
      </c>
      <c r="M699" s="221" t="s">
        <v>259</v>
      </c>
      <c r="N699" s="221" t="s">
        <v>1438</v>
      </c>
      <c r="O699" s="222"/>
      <c r="P699" s="223" t="s">
        <v>1202</v>
      </c>
      <c r="Q699" s="224">
        <v>796</v>
      </c>
      <c r="R699" s="224">
        <v>1440</v>
      </c>
      <c r="S699" s="210">
        <f t="shared" si="50"/>
        <v>3174.6556800000003</v>
      </c>
      <c r="T699" s="165">
        <f t="shared" si="46"/>
        <v>0.5527777777777778</v>
      </c>
      <c r="U699" s="209"/>
      <c r="V699" s="209"/>
      <c r="W699" s="208"/>
      <c r="X699" s="209"/>
      <c r="Y699" s="209"/>
      <c r="Z699" s="209"/>
      <c r="AA699" s="175">
        <f t="shared" si="47"/>
        <v>0</v>
      </c>
      <c r="AB699" s="282"/>
      <c r="AC699" s="313">
        <f t="shared" si="48"/>
        <v>1</v>
      </c>
    </row>
    <row r="700" spans="8:29" ht="15" customHeight="1">
      <c r="H700" s="181" t="s">
        <v>1056</v>
      </c>
      <c r="I700" s="182" t="s">
        <v>954</v>
      </c>
      <c r="J700" s="219" t="s">
        <v>1061</v>
      </c>
      <c r="K700" s="220">
        <v>1989</v>
      </c>
      <c r="L700" s="221" t="s">
        <v>1440</v>
      </c>
      <c r="M700" s="221" t="s">
        <v>260</v>
      </c>
      <c r="N700" s="221"/>
      <c r="O700" s="222"/>
      <c r="P700" s="223" t="s">
        <v>1202</v>
      </c>
      <c r="Q700" s="306">
        <v>51</v>
      </c>
      <c r="R700" s="306">
        <v>730</v>
      </c>
      <c r="S700" s="210">
        <f t="shared" si="50"/>
        <v>1609.37406</v>
      </c>
      <c r="T700" s="165">
        <f t="shared" si="46"/>
        <v>0.06986301369863014</v>
      </c>
      <c r="U700" s="206"/>
      <c r="V700" s="206"/>
      <c r="W700" s="214"/>
      <c r="X700" s="206"/>
      <c r="Y700" s="206"/>
      <c r="Z700" s="203"/>
      <c r="AA700" s="175">
        <f t="shared" si="47"/>
        <v>0</v>
      </c>
      <c r="AB700" s="282"/>
      <c r="AC700" s="313">
        <f t="shared" si="48"/>
        <v>1</v>
      </c>
    </row>
    <row r="701" spans="8:29" ht="15" customHeight="1">
      <c r="H701" s="181" t="s">
        <v>1056</v>
      </c>
      <c r="I701" s="182" t="s">
        <v>1188</v>
      </c>
      <c r="J701" s="219" t="s">
        <v>1061</v>
      </c>
      <c r="K701" s="220">
        <v>1999</v>
      </c>
      <c r="L701" s="221" t="s">
        <v>1440</v>
      </c>
      <c r="M701" s="221" t="s">
        <v>259</v>
      </c>
      <c r="N701" s="221" t="s">
        <v>1438</v>
      </c>
      <c r="O701" s="222"/>
      <c r="P701" s="223" t="s">
        <v>1202</v>
      </c>
      <c r="Q701" s="306">
        <v>493</v>
      </c>
      <c r="R701" s="306">
        <v>1200</v>
      </c>
      <c r="S701" s="210">
        <f t="shared" si="50"/>
        <v>2645.5464</v>
      </c>
      <c r="T701" s="165">
        <f t="shared" si="46"/>
        <v>0.41083333333333333</v>
      </c>
      <c r="U701" s="206" t="s">
        <v>1227</v>
      </c>
      <c r="V701" s="206"/>
      <c r="W701" s="214"/>
      <c r="X701" s="206"/>
      <c r="Y701" s="206"/>
      <c r="Z701" s="203"/>
      <c r="AA701" s="175">
        <f t="shared" si="47"/>
        <v>0</v>
      </c>
      <c r="AB701" s="282"/>
      <c r="AC701" s="313">
        <f t="shared" si="48"/>
        <v>1</v>
      </c>
    </row>
    <row r="702" spans="8:29" ht="15" customHeight="1">
      <c r="H702" s="181" t="s">
        <v>1056</v>
      </c>
      <c r="I702" s="182" t="s">
        <v>1189</v>
      </c>
      <c r="J702" s="219" t="s">
        <v>1061</v>
      </c>
      <c r="K702" s="220">
        <v>2001</v>
      </c>
      <c r="L702" s="221" t="s">
        <v>1440</v>
      </c>
      <c r="M702" s="221" t="s">
        <v>259</v>
      </c>
      <c r="N702" s="221" t="s">
        <v>1438</v>
      </c>
      <c r="O702" s="222"/>
      <c r="P702" s="223" t="s">
        <v>1202</v>
      </c>
      <c r="Q702" s="306">
        <v>453</v>
      </c>
      <c r="R702" s="306">
        <v>1100</v>
      </c>
      <c r="S702" s="210">
        <f t="shared" si="50"/>
        <v>2425.0842000000002</v>
      </c>
      <c r="T702" s="165">
        <f t="shared" si="46"/>
        <v>0.4118181818181818</v>
      </c>
      <c r="U702" s="206" t="s">
        <v>1227</v>
      </c>
      <c r="V702" s="206"/>
      <c r="W702" s="214"/>
      <c r="X702" s="206"/>
      <c r="Y702" s="206"/>
      <c r="Z702" s="203"/>
      <c r="AA702" s="175">
        <f t="shared" si="47"/>
        <v>0</v>
      </c>
      <c r="AB702" s="282"/>
      <c r="AC702" s="313">
        <f t="shared" si="48"/>
        <v>1</v>
      </c>
    </row>
    <row r="703" spans="8:29" ht="15" customHeight="1">
      <c r="H703" s="181" t="s">
        <v>1056</v>
      </c>
      <c r="I703" s="182" t="s">
        <v>832</v>
      </c>
      <c r="J703" s="219" t="s">
        <v>1061</v>
      </c>
      <c r="K703" s="220">
        <v>1990</v>
      </c>
      <c r="L703" s="221" t="s">
        <v>1440</v>
      </c>
      <c r="M703" s="221" t="s">
        <v>260</v>
      </c>
      <c r="N703" s="221"/>
      <c r="O703" s="222"/>
      <c r="P703" s="223" t="s">
        <v>1202</v>
      </c>
      <c r="Q703" s="306">
        <v>147</v>
      </c>
      <c r="R703" s="306">
        <v>1210</v>
      </c>
      <c r="S703" s="210">
        <f t="shared" si="50"/>
        <v>2667.59262</v>
      </c>
      <c r="T703" s="165">
        <f t="shared" si="46"/>
        <v>0.12148760330578512</v>
      </c>
      <c r="U703" s="206"/>
      <c r="V703" s="206"/>
      <c r="W703" s="214"/>
      <c r="X703" s="206"/>
      <c r="Y703" s="206"/>
      <c r="Z703" s="203"/>
      <c r="AA703" s="175">
        <f t="shared" si="47"/>
        <v>0</v>
      </c>
      <c r="AB703" s="282"/>
      <c r="AC703" s="313">
        <f t="shared" si="48"/>
        <v>1</v>
      </c>
    </row>
    <row r="704" spans="8:29" ht="15" customHeight="1">
      <c r="H704" s="181" t="s">
        <v>1056</v>
      </c>
      <c r="I704" s="182" t="s">
        <v>833</v>
      </c>
      <c r="J704" s="219" t="s">
        <v>1061</v>
      </c>
      <c r="K704" s="220">
        <v>2001</v>
      </c>
      <c r="L704" s="221" t="s">
        <v>1440</v>
      </c>
      <c r="M704" s="221" t="s">
        <v>260</v>
      </c>
      <c r="N704" s="221"/>
      <c r="O704" s="222"/>
      <c r="P704" s="223" t="s">
        <v>1202</v>
      </c>
      <c r="Q704" s="306">
        <v>201</v>
      </c>
      <c r="R704" s="306">
        <v>1320</v>
      </c>
      <c r="S704" s="210">
        <f t="shared" si="50"/>
        <v>2910.10104</v>
      </c>
      <c r="T704" s="165">
        <f t="shared" si="46"/>
        <v>0.15227272727272728</v>
      </c>
      <c r="U704" s="206"/>
      <c r="V704" s="206"/>
      <c r="W704" s="214"/>
      <c r="X704" s="206"/>
      <c r="Y704" s="206"/>
      <c r="Z704" s="203"/>
      <c r="AA704" s="175">
        <f t="shared" si="47"/>
        <v>0</v>
      </c>
      <c r="AB704" s="282"/>
      <c r="AC704" s="313">
        <f t="shared" si="48"/>
        <v>1</v>
      </c>
    </row>
    <row r="705" spans="8:29" ht="15" customHeight="1">
      <c r="H705" s="181" t="s">
        <v>1056</v>
      </c>
      <c r="I705" s="182" t="s">
        <v>834</v>
      </c>
      <c r="J705" s="219" t="s">
        <v>1061</v>
      </c>
      <c r="K705" s="220">
        <v>2001</v>
      </c>
      <c r="L705" s="221" t="s">
        <v>1440</v>
      </c>
      <c r="M705" s="221" t="s">
        <v>260</v>
      </c>
      <c r="N705" s="221"/>
      <c r="O705" s="222"/>
      <c r="P705" s="223" t="s">
        <v>1202</v>
      </c>
      <c r="Q705" s="306">
        <v>201</v>
      </c>
      <c r="R705" s="306">
        <v>1320</v>
      </c>
      <c r="S705" s="210">
        <f t="shared" si="50"/>
        <v>2910.10104</v>
      </c>
      <c r="T705" s="165">
        <f t="shared" si="46"/>
        <v>0.15227272727272728</v>
      </c>
      <c r="U705" s="206"/>
      <c r="V705" s="206"/>
      <c r="W705" s="214"/>
      <c r="X705" s="206"/>
      <c r="Y705" s="206"/>
      <c r="Z705" s="203"/>
      <c r="AA705" s="175">
        <f t="shared" si="47"/>
        <v>0</v>
      </c>
      <c r="AB705" s="282"/>
      <c r="AC705" s="313">
        <f t="shared" si="48"/>
        <v>1</v>
      </c>
    </row>
    <row r="706" spans="8:29" ht="15" customHeight="1">
      <c r="H706" s="181" t="s">
        <v>1056</v>
      </c>
      <c r="I706" s="182" t="s">
        <v>835</v>
      </c>
      <c r="J706" s="219" t="s">
        <v>1061</v>
      </c>
      <c r="K706" s="220">
        <v>1998</v>
      </c>
      <c r="L706" s="221" t="s">
        <v>1440</v>
      </c>
      <c r="M706" s="221" t="s">
        <v>1049</v>
      </c>
      <c r="N706" s="221" t="s">
        <v>1438</v>
      </c>
      <c r="O706" s="222"/>
      <c r="P706" s="223" t="s">
        <v>1202</v>
      </c>
      <c r="Q706" s="306">
        <v>791</v>
      </c>
      <c r="R706" s="306">
        <v>1000</v>
      </c>
      <c r="S706" s="210">
        <f t="shared" si="50"/>
        <v>2204.6220000000003</v>
      </c>
      <c r="T706" s="165">
        <f t="shared" si="46"/>
        <v>0.791</v>
      </c>
      <c r="U706" s="206"/>
      <c r="V706" s="206"/>
      <c r="W706" s="214"/>
      <c r="X706" s="206"/>
      <c r="Y706" s="206"/>
      <c r="Z706" s="203"/>
      <c r="AA706" s="175">
        <f t="shared" si="47"/>
        <v>0</v>
      </c>
      <c r="AB706" s="282"/>
      <c r="AC706" s="313">
        <f t="shared" si="48"/>
        <v>1</v>
      </c>
    </row>
    <row r="707" spans="8:29" ht="15" customHeight="1">
      <c r="H707" s="181" t="s">
        <v>1056</v>
      </c>
      <c r="I707" s="182" t="s">
        <v>836</v>
      </c>
      <c r="J707" s="219" t="s">
        <v>1061</v>
      </c>
      <c r="K707" s="220">
        <v>1998</v>
      </c>
      <c r="L707" s="221" t="s">
        <v>1440</v>
      </c>
      <c r="M707" s="221" t="s">
        <v>1049</v>
      </c>
      <c r="N707" s="221" t="s">
        <v>1438</v>
      </c>
      <c r="O707" s="222"/>
      <c r="P707" s="223" t="s">
        <v>1202</v>
      </c>
      <c r="Q707" s="306">
        <v>345</v>
      </c>
      <c r="R707" s="306">
        <v>1180</v>
      </c>
      <c r="S707" s="210">
        <f t="shared" si="50"/>
        <v>2601.4539600000003</v>
      </c>
      <c r="T707" s="165">
        <f aca="true" t="shared" si="51" ref="T707:T770">IF(AND(R707&gt;0,Q707&gt;0),Q707/R707,0)</f>
        <v>0.2923728813559322</v>
      </c>
      <c r="U707" s="206"/>
      <c r="V707" s="206"/>
      <c r="W707" s="214"/>
      <c r="X707" s="206"/>
      <c r="Y707" s="206"/>
      <c r="Z707" s="203"/>
      <c r="AA707" s="175">
        <f aca="true" t="shared" si="52" ref="AA707:AA770">MIN(IF(Z707&gt;0,(AHBRatingBest+AHBRatingWorst)-(((AHBRatingBest-AHBRatingWorst)/(ARMWorstTime-ARMBestTime))*(Z707-ARMBestTime)+AHBRatingWorst),0),10)</f>
        <v>0</v>
      </c>
      <c r="AB707" s="282"/>
      <c r="AC707" s="313">
        <f aca="true" t="shared" si="53" ref="AC707:AC770">IF(I707&lt;&gt;"",1,"")</f>
        <v>1</v>
      </c>
    </row>
    <row r="708" spans="8:29" ht="15" customHeight="1">
      <c r="H708" s="181" t="s">
        <v>1056</v>
      </c>
      <c r="I708" s="182" t="s">
        <v>837</v>
      </c>
      <c r="J708" s="219" t="s">
        <v>1061</v>
      </c>
      <c r="K708" s="220">
        <v>1989</v>
      </c>
      <c r="L708" s="221" t="s">
        <v>1440</v>
      </c>
      <c r="M708" s="221" t="s">
        <v>1049</v>
      </c>
      <c r="N708" s="221" t="s">
        <v>1438</v>
      </c>
      <c r="O708" s="222"/>
      <c r="P708" s="223" t="s">
        <v>1202</v>
      </c>
      <c r="Q708" s="306">
        <v>908</v>
      </c>
      <c r="R708" s="306">
        <v>900</v>
      </c>
      <c r="S708" s="210">
        <f t="shared" si="50"/>
        <v>1984.1598000000001</v>
      </c>
      <c r="T708" s="165">
        <f t="shared" si="51"/>
        <v>1.008888888888889</v>
      </c>
      <c r="U708" s="206"/>
      <c r="V708" s="206"/>
      <c r="W708" s="214"/>
      <c r="X708" s="206"/>
      <c r="Y708" s="206"/>
      <c r="Z708" s="203"/>
      <c r="AA708" s="175">
        <f t="shared" si="52"/>
        <v>0</v>
      </c>
      <c r="AB708" s="282"/>
      <c r="AC708" s="313">
        <f t="shared" si="53"/>
        <v>1</v>
      </c>
    </row>
    <row r="709" spans="8:29" ht="15" customHeight="1">
      <c r="H709" s="181" t="s">
        <v>1056</v>
      </c>
      <c r="I709" s="182" t="s">
        <v>838</v>
      </c>
      <c r="J709" s="219" t="s">
        <v>1061</v>
      </c>
      <c r="K709" s="220">
        <v>1992</v>
      </c>
      <c r="L709" s="221" t="s">
        <v>1440</v>
      </c>
      <c r="M709" s="221" t="s">
        <v>1049</v>
      </c>
      <c r="N709" s="221" t="s">
        <v>1438</v>
      </c>
      <c r="O709" s="222"/>
      <c r="P709" s="223" t="s">
        <v>1202</v>
      </c>
      <c r="Q709" s="306">
        <v>939</v>
      </c>
      <c r="R709" s="306">
        <v>900</v>
      </c>
      <c r="S709" s="210">
        <f aca="true" t="shared" si="54" ref="S709:S740">IF(R709&gt;0,R709*2.204622,"")</f>
        <v>1984.1598000000001</v>
      </c>
      <c r="T709" s="165">
        <f t="shared" si="51"/>
        <v>1.0433333333333332</v>
      </c>
      <c r="U709" s="206"/>
      <c r="V709" s="206"/>
      <c r="W709" s="214"/>
      <c r="X709" s="206"/>
      <c r="Y709" s="206"/>
      <c r="Z709" s="203"/>
      <c r="AA709" s="175">
        <f t="shared" si="52"/>
        <v>0</v>
      </c>
      <c r="AB709" s="282"/>
      <c r="AC709" s="313">
        <f t="shared" si="53"/>
        <v>1</v>
      </c>
    </row>
    <row r="710" spans="8:29" ht="15" customHeight="1">
      <c r="H710" s="181" t="s">
        <v>1056</v>
      </c>
      <c r="I710" s="182" t="s">
        <v>1433</v>
      </c>
      <c r="J710" s="219" t="s">
        <v>1061</v>
      </c>
      <c r="K710" s="220">
        <v>1998</v>
      </c>
      <c r="L710" s="221" t="s">
        <v>1440</v>
      </c>
      <c r="M710" s="221" t="s">
        <v>259</v>
      </c>
      <c r="N710" s="221" t="s">
        <v>1438</v>
      </c>
      <c r="O710" s="222"/>
      <c r="P710" s="223" t="s">
        <v>1202</v>
      </c>
      <c r="Q710" s="306">
        <v>203</v>
      </c>
      <c r="R710" s="306">
        <v>1170</v>
      </c>
      <c r="S710" s="210">
        <f t="shared" si="54"/>
        <v>2579.40774</v>
      </c>
      <c r="T710" s="165">
        <f t="shared" si="51"/>
        <v>0.1735042735042735</v>
      </c>
      <c r="U710" s="206"/>
      <c r="V710" s="206"/>
      <c r="W710" s="214"/>
      <c r="X710" s="206"/>
      <c r="Y710" s="206"/>
      <c r="Z710" s="203"/>
      <c r="AA710" s="175">
        <f t="shared" si="52"/>
        <v>0</v>
      </c>
      <c r="AB710" s="282"/>
      <c r="AC710" s="313">
        <f t="shared" si="53"/>
        <v>1</v>
      </c>
    </row>
    <row r="711" spans="8:29" ht="15" customHeight="1">
      <c r="H711" s="181" t="s">
        <v>1056</v>
      </c>
      <c r="I711" s="182" t="s">
        <v>839</v>
      </c>
      <c r="J711" s="219" t="s">
        <v>1061</v>
      </c>
      <c r="K711" s="220">
        <v>1965</v>
      </c>
      <c r="L711" s="221" t="s">
        <v>1440</v>
      </c>
      <c r="M711" s="221" t="s">
        <v>259</v>
      </c>
      <c r="N711" s="221"/>
      <c r="O711" s="222"/>
      <c r="P711" s="223" t="s">
        <v>1202</v>
      </c>
      <c r="Q711" s="306">
        <v>88</v>
      </c>
      <c r="R711" s="306">
        <v>980</v>
      </c>
      <c r="S711" s="210">
        <f t="shared" si="54"/>
        <v>2160.52956</v>
      </c>
      <c r="T711" s="165">
        <f t="shared" si="51"/>
        <v>0.08979591836734693</v>
      </c>
      <c r="U711" s="206"/>
      <c r="V711" s="206"/>
      <c r="W711" s="214"/>
      <c r="X711" s="206"/>
      <c r="Y711" s="206"/>
      <c r="Z711" s="203"/>
      <c r="AA711" s="175">
        <f t="shared" si="52"/>
        <v>0</v>
      </c>
      <c r="AB711" s="282"/>
      <c r="AC711" s="313">
        <f t="shared" si="53"/>
        <v>1</v>
      </c>
    </row>
    <row r="712" spans="8:29" ht="15" customHeight="1">
      <c r="H712" s="181" t="s">
        <v>1056</v>
      </c>
      <c r="I712" s="182" t="s">
        <v>840</v>
      </c>
      <c r="J712" s="219" t="s">
        <v>1061</v>
      </c>
      <c r="K712" s="220">
        <v>1983</v>
      </c>
      <c r="L712" s="221" t="s">
        <v>1440</v>
      </c>
      <c r="M712" s="221" t="s">
        <v>259</v>
      </c>
      <c r="N712" s="221"/>
      <c r="O712" s="222"/>
      <c r="P712" s="223" t="s">
        <v>1202</v>
      </c>
      <c r="Q712" s="306">
        <v>236</v>
      </c>
      <c r="R712" s="306">
        <v>970</v>
      </c>
      <c r="S712" s="210">
        <f t="shared" si="54"/>
        <v>2138.48334</v>
      </c>
      <c r="T712" s="165">
        <f t="shared" si="51"/>
        <v>0.24329896907216494</v>
      </c>
      <c r="U712" s="206"/>
      <c r="V712" s="206"/>
      <c r="W712" s="214"/>
      <c r="X712" s="206"/>
      <c r="Y712" s="206"/>
      <c r="Z712" s="203"/>
      <c r="AA712" s="175">
        <f t="shared" si="52"/>
        <v>0</v>
      </c>
      <c r="AB712" s="282"/>
      <c r="AC712" s="313">
        <f t="shared" si="53"/>
        <v>1</v>
      </c>
    </row>
    <row r="713" spans="8:29" ht="15" customHeight="1">
      <c r="H713" s="181" t="s">
        <v>1056</v>
      </c>
      <c r="I713" s="182" t="s">
        <v>841</v>
      </c>
      <c r="J713" s="219" t="s">
        <v>1061</v>
      </c>
      <c r="K713" s="220">
        <v>1988</v>
      </c>
      <c r="L713" s="221" t="s">
        <v>1440</v>
      </c>
      <c r="M713" s="221" t="s">
        <v>259</v>
      </c>
      <c r="N713" s="221" t="s">
        <v>1438</v>
      </c>
      <c r="O713" s="222"/>
      <c r="P713" s="223" t="s">
        <v>1202</v>
      </c>
      <c r="Q713" s="306">
        <v>173</v>
      </c>
      <c r="R713" s="306">
        <v>1140</v>
      </c>
      <c r="S713" s="210">
        <f t="shared" si="54"/>
        <v>2513.26908</v>
      </c>
      <c r="T713" s="165">
        <f t="shared" si="51"/>
        <v>0.15175438596491228</v>
      </c>
      <c r="U713" s="206"/>
      <c r="V713" s="206"/>
      <c r="W713" s="214"/>
      <c r="X713" s="206"/>
      <c r="Y713" s="206"/>
      <c r="Z713" s="203"/>
      <c r="AA713" s="175">
        <f t="shared" si="52"/>
        <v>0</v>
      </c>
      <c r="AB713" s="282"/>
      <c r="AC713" s="313">
        <f t="shared" si="53"/>
        <v>1</v>
      </c>
    </row>
    <row r="714" spans="8:29" ht="15" customHeight="1">
      <c r="H714" s="181" t="s">
        <v>1056</v>
      </c>
      <c r="I714" s="182" t="s">
        <v>842</v>
      </c>
      <c r="J714" s="219" t="s">
        <v>1061</v>
      </c>
      <c r="K714" s="220">
        <v>1991</v>
      </c>
      <c r="L714" s="221" t="s">
        <v>1440</v>
      </c>
      <c r="M714" s="221" t="s">
        <v>259</v>
      </c>
      <c r="N714" s="221" t="s">
        <v>1438</v>
      </c>
      <c r="O714" s="222"/>
      <c r="P714" s="223" t="s">
        <v>1202</v>
      </c>
      <c r="Q714" s="306">
        <v>202</v>
      </c>
      <c r="R714" s="306">
        <v>1170</v>
      </c>
      <c r="S714" s="210">
        <f t="shared" si="54"/>
        <v>2579.40774</v>
      </c>
      <c r="T714" s="165">
        <f t="shared" si="51"/>
        <v>0.17264957264957265</v>
      </c>
      <c r="U714" s="206"/>
      <c r="V714" s="206"/>
      <c r="W714" s="214"/>
      <c r="X714" s="206"/>
      <c r="Y714" s="206"/>
      <c r="Z714" s="203"/>
      <c r="AA714" s="175">
        <f t="shared" si="52"/>
        <v>0</v>
      </c>
      <c r="AB714" s="282"/>
      <c r="AC714" s="313">
        <f t="shared" si="53"/>
        <v>1</v>
      </c>
    </row>
    <row r="715" spans="8:29" ht="15" customHeight="1">
      <c r="H715" s="181" t="s">
        <v>1056</v>
      </c>
      <c r="I715" s="182" t="s">
        <v>843</v>
      </c>
      <c r="J715" s="219" t="s">
        <v>1061</v>
      </c>
      <c r="K715" s="220">
        <v>1993</v>
      </c>
      <c r="L715" s="221" t="s">
        <v>1440</v>
      </c>
      <c r="M715" s="221" t="s">
        <v>259</v>
      </c>
      <c r="N715" s="221" t="s">
        <v>1438</v>
      </c>
      <c r="O715" s="222"/>
      <c r="P715" s="223" t="s">
        <v>1202</v>
      </c>
      <c r="Q715" s="306">
        <v>216</v>
      </c>
      <c r="R715" s="306">
        <v>1220</v>
      </c>
      <c r="S715" s="210">
        <f t="shared" si="54"/>
        <v>2689.63884</v>
      </c>
      <c r="T715" s="165">
        <f t="shared" si="51"/>
        <v>0.17704918032786884</v>
      </c>
      <c r="U715" s="206"/>
      <c r="V715" s="206"/>
      <c r="W715" s="214"/>
      <c r="X715" s="206"/>
      <c r="Y715" s="206"/>
      <c r="Z715" s="203"/>
      <c r="AA715" s="175">
        <f t="shared" si="52"/>
        <v>0</v>
      </c>
      <c r="AB715" s="282"/>
      <c r="AC715" s="313">
        <f t="shared" si="53"/>
        <v>1</v>
      </c>
    </row>
    <row r="716" spans="8:29" ht="15" customHeight="1">
      <c r="H716" s="181" t="s">
        <v>1056</v>
      </c>
      <c r="I716" s="182" t="s">
        <v>844</v>
      </c>
      <c r="J716" s="219" t="s">
        <v>1061</v>
      </c>
      <c r="K716" s="220">
        <v>1996</v>
      </c>
      <c r="L716" s="221" t="s">
        <v>1440</v>
      </c>
      <c r="M716" s="221" t="s">
        <v>259</v>
      </c>
      <c r="N716" s="221" t="s">
        <v>1438</v>
      </c>
      <c r="O716" s="222"/>
      <c r="P716" s="223" t="s">
        <v>1202</v>
      </c>
      <c r="Q716" s="306">
        <v>216</v>
      </c>
      <c r="R716" s="306">
        <v>1220.4</v>
      </c>
      <c r="S716" s="210">
        <f t="shared" si="54"/>
        <v>2690.5206888000002</v>
      </c>
      <c r="T716" s="165">
        <f t="shared" si="51"/>
        <v>0.17699115044247787</v>
      </c>
      <c r="U716" s="206"/>
      <c r="V716" s="206"/>
      <c r="W716" s="214"/>
      <c r="X716" s="206"/>
      <c r="Y716" s="206"/>
      <c r="Z716" s="203"/>
      <c r="AA716" s="175">
        <f t="shared" si="52"/>
        <v>0</v>
      </c>
      <c r="AB716" s="282"/>
      <c r="AC716" s="313">
        <f t="shared" si="53"/>
        <v>1</v>
      </c>
    </row>
    <row r="717" spans="8:29" ht="15" customHeight="1">
      <c r="H717" s="181" t="s">
        <v>1056</v>
      </c>
      <c r="I717" s="182" t="s">
        <v>845</v>
      </c>
      <c r="J717" s="219" t="s">
        <v>1061</v>
      </c>
      <c r="K717" s="220">
        <v>1990</v>
      </c>
      <c r="L717" s="221" t="s">
        <v>1443</v>
      </c>
      <c r="M717" s="221" t="s">
        <v>259</v>
      </c>
      <c r="N717" s="221"/>
      <c r="O717" s="222"/>
      <c r="P717" s="223" t="s">
        <v>1202</v>
      </c>
      <c r="Q717" s="306">
        <v>176</v>
      </c>
      <c r="R717" s="306">
        <v>1140</v>
      </c>
      <c r="S717" s="210">
        <f t="shared" si="54"/>
        <v>2513.26908</v>
      </c>
      <c r="T717" s="165">
        <f t="shared" si="51"/>
        <v>0.1543859649122807</v>
      </c>
      <c r="U717" s="206"/>
      <c r="V717" s="206"/>
      <c r="W717" s="214"/>
      <c r="X717" s="206"/>
      <c r="Y717" s="206"/>
      <c r="Z717" s="203"/>
      <c r="AA717" s="175">
        <f t="shared" si="52"/>
        <v>0</v>
      </c>
      <c r="AB717" s="281"/>
      <c r="AC717" s="313">
        <f t="shared" si="53"/>
        <v>1</v>
      </c>
    </row>
    <row r="718" spans="8:29" ht="15" customHeight="1">
      <c r="H718" s="181" t="s">
        <v>1056</v>
      </c>
      <c r="I718" s="182" t="s">
        <v>846</v>
      </c>
      <c r="J718" s="219" t="s">
        <v>1061</v>
      </c>
      <c r="K718" s="220">
        <v>1988</v>
      </c>
      <c r="L718" s="221" t="s">
        <v>1440</v>
      </c>
      <c r="M718" s="221" t="s">
        <v>259</v>
      </c>
      <c r="N718" s="221"/>
      <c r="O718" s="222"/>
      <c r="P718" s="223" t="s">
        <v>1202</v>
      </c>
      <c r="Q718" s="306">
        <v>133</v>
      </c>
      <c r="R718" s="306">
        <v>1090</v>
      </c>
      <c r="S718" s="210">
        <f t="shared" si="54"/>
        <v>2403.03798</v>
      </c>
      <c r="T718" s="165">
        <f t="shared" si="51"/>
        <v>0.12201834862385322</v>
      </c>
      <c r="U718" s="206"/>
      <c r="V718" s="206"/>
      <c r="W718" s="214"/>
      <c r="X718" s="206"/>
      <c r="Y718" s="206"/>
      <c r="Z718" s="203"/>
      <c r="AA718" s="175">
        <f t="shared" si="52"/>
        <v>0</v>
      </c>
      <c r="AB718" s="282"/>
      <c r="AC718" s="313">
        <f t="shared" si="53"/>
        <v>1</v>
      </c>
    </row>
    <row r="719" spans="8:29" ht="15" customHeight="1">
      <c r="H719" s="181" t="s">
        <v>1056</v>
      </c>
      <c r="I719" s="182" t="s">
        <v>847</v>
      </c>
      <c r="J719" s="219" t="s">
        <v>1061</v>
      </c>
      <c r="K719" s="220">
        <v>1991</v>
      </c>
      <c r="L719" s="221" t="s">
        <v>1440</v>
      </c>
      <c r="M719" s="221" t="s">
        <v>259</v>
      </c>
      <c r="N719" s="221"/>
      <c r="O719" s="222"/>
      <c r="P719" s="223" t="s">
        <v>1202</v>
      </c>
      <c r="Q719" s="306">
        <v>138</v>
      </c>
      <c r="R719" s="306">
        <v>1110</v>
      </c>
      <c r="S719" s="210">
        <f t="shared" si="54"/>
        <v>2447.13042</v>
      </c>
      <c r="T719" s="165">
        <f t="shared" si="51"/>
        <v>0.12432432432432433</v>
      </c>
      <c r="U719" s="206"/>
      <c r="V719" s="206"/>
      <c r="W719" s="214"/>
      <c r="X719" s="206"/>
      <c r="Y719" s="206"/>
      <c r="Z719" s="203"/>
      <c r="AA719" s="175">
        <f t="shared" si="52"/>
        <v>0</v>
      </c>
      <c r="AB719" s="282"/>
      <c r="AC719" s="313">
        <f t="shared" si="53"/>
        <v>1</v>
      </c>
    </row>
    <row r="720" spans="8:29" ht="15" customHeight="1">
      <c r="H720" s="181" t="s">
        <v>1056</v>
      </c>
      <c r="I720" s="182" t="s">
        <v>848</v>
      </c>
      <c r="J720" s="219" t="s">
        <v>1061</v>
      </c>
      <c r="K720" s="220">
        <v>1993</v>
      </c>
      <c r="L720" s="221" t="s">
        <v>1440</v>
      </c>
      <c r="M720" s="221" t="s">
        <v>259</v>
      </c>
      <c r="N720" s="221"/>
      <c r="O720" s="222"/>
      <c r="P720" s="223" t="s">
        <v>1202</v>
      </c>
      <c r="Q720" s="306">
        <v>157</v>
      </c>
      <c r="R720" s="306">
        <v>1160</v>
      </c>
      <c r="S720" s="210">
        <f t="shared" si="54"/>
        <v>2557.36152</v>
      </c>
      <c r="T720" s="165">
        <f t="shared" si="51"/>
        <v>0.1353448275862069</v>
      </c>
      <c r="U720" s="206"/>
      <c r="V720" s="206"/>
      <c r="W720" s="214"/>
      <c r="X720" s="206"/>
      <c r="Y720" s="206"/>
      <c r="Z720" s="203"/>
      <c r="AA720" s="175">
        <f t="shared" si="52"/>
        <v>0</v>
      </c>
      <c r="AB720" s="282"/>
      <c r="AC720" s="313">
        <f t="shared" si="53"/>
        <v>1</v>
      </c>
    </row>
    <row r="721" spans="8:29" ht="15" customHeight="1">
      <c r="H721" s="181" t="s">
        <v>1056</v>
      </c>
      <c r="I721" s="182" t="s">
        <v>849</v>
      </c>
      <c r="J721" s="219" t="s">
        <v>1061</v>
      </c>
      <c r="K721" s="220">
        <v>1996</v>
      </c>
      <c r="L721" s="221" t="s">
        <v>1440</v>
      </c>
      <c r="M721" s="221" t="s">
        <v>259</v>
      </c>
      <c r="N721" s="221"/>
      <c r="O721" s="222"/>
      <c r="P721" s="223" t="s">
        <v>1202</v>
      </c>
      <c r="Q721" s="224">
        <v>149</v>
      </c>
      <c r="R721" s="224">
        <v>1190</v>
      </c>
      <c r="S721" s="210">
        <f t="shared" si="54"/>
        <v>2623.50018</v>
      </c>
      <c r="T721" s="165">
        <f t="shared" si="51"/>
        <v>0.12521008403361344</v>
      </c>
      <c r="U721" s="209"/>
      <c r="V721" s="209"/>
      <c r="W721" s="208"/>
      <c r="X721" s="209"/>
      <c r="Y721" s="209"/>
      <c r="Z721" s="209"/>
      <c r="AA721" s="175">
        <f t="shared" si="52"/>
        <v>0</v>
      </c>
      <c r="AB721" s="282"/>
      <c r="AC721" s="313">
        <f t="shared" si="53"/>
        <v>1</v>
      </c>
    </row>
    <row r="722" spans="8:29" ht="15" customHeight="1">
      <c r="H722" s="181" t="s">
        <v>1056</v>
      </c>
      <c r="I722" s="182" t="s">
        <v>850</v>
      </c>
      <c r="J722" s="219" t="s">
        <v>1061</v>
      </c>
      <c r="K722" s="220">
        <v>2002</v>
      </c>
      <c r="L722" s="221" t="s">
        <v>1443</v>
      </c>
      <c r="M722" s="221" t="s">
        <v>259</v>
      </c>
      <c r="N722" s="221"/>
      <c r="O722" s="222"/>
      <c r="P722" s="223" t="s">
        <v>1202</v>
      </c>
      <c r="Q722" s="306">
        <v>250</v>
      </c>
      <c r="R722" s="306">
        <v>1240</v>
      </c>
      <c r="S722" s="210">
        <f t="shared" si="54"/>
        <v>2733.73128</v>
      </c>
      <c r="T722" s="165">
        <f t="shared" si="51"/>
        <v>0.20161290322580644</v>
      </c>
      <c r="U722" s="206"/>
      <c r="V722" s="206"/>
      <c r="W722" s="214"/>
      <c r="X722" s="206"/>
      <c r="Y722" s="206"/>
      <c r="Z722" s="203"/>
      <c r="AA722" s="175">
        <f t="shared" si="52"/>
        <v>0</v>
      </c>
      <c r="AB722" s="282"/>
      <c r="AC722" s="313">
        <f t="shared" si="53"/>
        <v>1</v>
      </c>
    </row>
    <row r="723" spans="8:29" ht="15" customHeight="1">
      <c r="H723" s="181" t="s">
        <v>1056</v>
      </c>
      <c r="I723" s="182" t="s">
        <v>851</v>
      </c>
      <c r="J723" s="219" t="s">
        <v>1061</v>
      </c>
      <c r="K723" s="220">
        <v>1999</v>
      </c>
      <c r="L723" s="221" t="s">
        <v>1440</v>
      </c>
      <c r="M723" s="221" t="s">
        <v>259</v>
      </c>
      <c r="N723" s="221" t="s">
        <v>1438</v>
      </c>
      <c r="O723" s="222"/>
      <c r="P723" s="223" t="s">
        <v>1202</v>
      </c>
      <c r="Q723" s="306">
        <v>246</v>
      </c>
      <c r="R723" s="306">
        <v>1239.84</v>
      </c>
      <c r="S723" s="210">
        <f t="shared" si="54"/>
        <v>2733.37854048</v>
      </c>
      <c r="T723" s="165">
        <f t="shared" si="51"/>
        <v>0.19841269841269843</v>
      </c>
      <c r="U723" s="206"/>
      <c r="V723" s="206"/>
      <c r="W723" s="214"/>
      <c r="X723" s="206"/>
      <c r="Y723" s="206"/>
      <c r="Z723" s="203"/>
      <c r="AA723" s="175">
        <f t="shared" si="52"/>
        <v>0</v>
      </c>
      <c r="AB723" s="282"/>
      <c r="AC723" s="313">
        <f t="shared" si="53"/>
        <v>1</v>
      </c>
    </row>
    <row r="724" spans="8:29" ht="15" customHeight="1">
      <c r="H724" s="181" t="s">
        <v>1056</v>
      </c>
      <c r="I724" s="182" t="s">
        <v>852</v>
      </c>
      <c r="J724" s="219" t="s">
        <v>1061</v>
      </c>
      <c r="K724" s="220">
        <v>2002</v>
      </c>
      <c r="L724" s="221" t="s">
        <v>1443</v>
      </c>
      <c r="M724" s="221" t="s">
        <v>259</v>
      </c>
      <c r="N724" s="221"/>
      <c r="O724" s="222"/>
      <c r="P724" s="223" t="s">
        <v>1202</v>
      </c>
      <c r="Q724" s="306">
        <v>278</v>
      </c>
      <c r="R724" s="306">
        <v>1000</v>
      </c>
      <c r="S724" s="210">
        <f t="shared" si="54"/>
        <v>2204.6220000000003</v>
      </c>
      <c r="T724" s="165">
        <f t="shared" si="51"/>
        <v>0.278</v>
      </c>
      <c r="U724" s="206"/>
      <c r="V724" s="206"/>
      <c r="W724" s="214"/>
      <c r="X724" s="206"/>
      <c r="Y724" s="206"/>
      <c r="Z724" s="203"/>
      <c r="AA724" s="175">
        <f t="shared" si="52"/>
        <v>0</v>
      </c>
      <c r="AB724" s="282"/>
      <c r="AC724" s="313">
        <f t="shared" si="53"/>
        <v>1</v>
      </c>
    </row>
    <row r="725" spans="8:29" ht="15" customHeight="1">
      <c r="H725" s="181" t="s">
        <v>1056</v>
      </c>
      <c r="I725" s="182" t="s">
        <v>853</v>
      </c>
      <c r="J725" s="219" t="s">
        <v>1061</v>
      </c>
      <c r="K725" s="220">
        <v>1999</v>
      </c>
      <c r="L725" s="221" t="s">
        <v>1440</v>
      </c>
      <c r="M725" s="221" t="s">
        <v>259</v>
      </c>
      <c r="N725" s="221"/>
      <c r="O725" s="222"/>
      <c r="P725" s="223" t="s">
        <v>1202</v>
      </c>
      <c r="Q725" s="306">
        <v>162</v>
      </c>
      <c r="R725" s="306">
        <v>1200.42</v>
      </c>
      <c r="S725" s="210">
        <f t="shared" si="54"/>
        <v>2646.4723412400003</v>
      </c>
      <c r="T725" s="165">
        <f t="shared" si="51"/>
        <v>0.1349527665317139</v>
      </c>
      <c r="U725" s="206"/>
      <c r="V725" s="206"/>
      <c r="W725" s="214"/>
      <c r="X725" s="206"/>
      <c r="Y725" s="206"/>
      <c r="Z725" s="203"/>
      <c r="AA725" s="175">
        <f t="shared" si="52"/>
        <v>0</v>
      </c>
      <c r="AB725" s="282"/>
      <c r="AC725" s="313">
        <f t="shared" si="53"/>
        <v>1</v>
      </c>
    </row>
    <row r="726" spans="8:29" ht="15" customHeight="1">
      <c r="H726" s="181" t="s">
        <v>1056</v>
      </c>
      <c r="I726" s="182" t="s">
        <v>854</v>
      </c>
      <c r="J726" s="219" t="s">
        <v>1061</v>
      </c>
      <c r="K726" s="220">
        <v>2000</v>
      </c>
      <c r="L726" s="221" t="s">
        <v>1440</v>
      </c>
      <c r="M726" s="221" t="s">
        <v>259</v>
      </c>
      <c r="N726" s="221"/>
      <c r="O726" s="222"/>
      <c r="P726" s="223" t="s">
        <v>1202</v>
      </c>
      <c r="Q726" s="306">
        <v>162</v>
      </c>
      <c r="R726" s="306">
        <v>1330.02</v>
      </c>
      <c r="S726" s="210">
        <f t="shared" si="54"/>
        <v>2932.19135244</v>
      </c>
      <c r="T726" s="165">
        <f t="shared" si="51"/>
        <v>0.1218026796589525</v>
      </c>
      <c r="U726" s="206"/>
      <c r="V726" s="206"/>
      <c r="W726" s="214"/>
      <c r="X726" s="206"/>
      <c r="Y726" s="206"/>
      <c r="Z726" s="203"/>
      <c r="AA726" s="175">
        <f t="shared" si="52"/>
        <v>0</v>
      </c>
      <c r="AB726" s="282"/>
      <c r="AC726" s="313">
        <f t="shared" si="53"/>
        <v>1</v>
      </c>
    </row>
    <row r="727" spans="8:29" ht="15" customHeight="1">
      <c r="H727" s="181" t="s">
        <v>1056</v>
      </c>
      <c r="I727" s="182" t="s">
        <v>855</v>
      </c>
      <c r="J727" s="219" t="s">
        <v>1061</v>
      </c>
      <c r="K727" s="220">
        <v>1963</v>
      </c>
      <c r="L727" s="221" t="s">
        <v>1440</v>
      </c>
      <c r="M727" s="221" t="s">
        <v>259</v>
      </c>
      <c r="N727" s="221"/>
      <c r="O727" s="222"/>
      <c r="P727" s="223" t="s">
        <v>1202</v>
      </c>
      <c r="Q727" s="306">
        <v>69</v>
      </c>
      <c r="R727" s="306">
        <v>960</v>
      </c>
      <c r="S727" s="210">
        <f t="shared" si="54"/>
        <v>2116.43712</v>
      </c>
      <c r="T727" s="165">
        <f t="shared" si="51"/>
        <v>0.071875</v>
      </c>
      <c r="U727" s="206"/>
      <c r="V727" s="206"/>
      <c r="W727" s="214"/>
      <c r="X727" s="206"/>
      <c r="Y727" s="206"/>
      <c r="Z727" s="203"/>
      <c r="AA727" s="175">
        <f t="shared" si="52"/>
        <v>0</v>
      </c>
      <c r="AB727" s="282"/>
      <c r="AC727" s="313">
        <f t="shared" si="53"/>
        <v>1</v>
      </c>
    </row>
    <row r="728" spans="8:29" ht="15" customHeight="1">
      <c r="H728" s="181" t="s">
        <v>1056</v>
      </c>
      <c r="I728" s="182" t="s">
        <v>856</v>
      </c>
      <c r="J728" s="219" t="s">
        <v>1061</v>
      </c>
      <c r="K728" s="220">
        <v>1967</v>
      </c>
      <c r="L728" s="221" t="s">
        <v>1440</v>
      </c>
      <c r="M728" s="221" t="s">
        <v>259</v>
      </c>
      <c r="N728" s="221"/>
      <c r="O728" s="222"/>
      <c r="P728" s="223" t="s">
        <v>1202</v>
      </c>
      <c r="Q728" s="306">
        <v>123</v>
      </c>
      <c r="R728" s="306">
        <v>1095</v>
      </c>
      <c r="S728" s="210">
        <f t="shared" si="54"/>
        <v>2414.06109</v>
      </c>
      <c r="T728" s="165">
        <f t="shared" si="51"/>
        <v>0.11232876712328767</v>
      </c>
      <c r="U728" s="206"/>
      <c r="V728" s="206"/>
      <c r="W728" s="214"/>
      <c r="X728" s="206"/>
      <c r="Y728" s="206"/>
      <c r="Z728" s="203"/>
      <c r="AA728" s="175">
        <f t="shared" si="52"/>
        <v>0</v>
      </c>
      <c r="AB728" s="282"/>
      <c r="AC728" s="313">
        <f t="shared" si="53"/>
        <v>1</v>
      </c>
    </row>
    <row r="729" spans="8:29" ht="15" customHeight="1">
      <c r="H729" s="181" t="s">
        <v>1056</v>
      </c>
      <c r="I729" s="182" t="s">
        <v>857</v>
      </c>
      <c r="J729" s="219" t="s">
        <v>1061</v>
      </c>
      <c r="K729" s="220">
        <v>1973</v>
      </c>
      <c r="L729" s="221" t="s">
        <v>1440</v>
      </c>
      <c r="M729" s="221" t="s">
        <v>259</v>
      </c>
      <c r="N729" s="221"/>
      <c r="O729" s="222"/>
      <c r="P729" s="223" t="s">
        <v>1202</v>
      </c>
      <c r="Q729" s="306">
        <v>157</v>
      </c>
      <c r="R729" s="306">
        <v>1145</v>
      </c>
      <c r="S729" s="210">
        <f t="shared" si="54"/>
        <v>2524.29219</v>
      </c>
      <c r="T729" s="165">
        <f t="shared" si="51"/>
        <v>0.137117903930131</v>
      </c>
      <c r="U729" s="206"/>
      <c r="V729" s="206"/>
      <c r="W729" s="214"/>
      <c r="X729" s="206"/>
      <c r="Y729" s="206"/>
      <c r="Z729" s="203"/>
      <c r="AA729" s="175">
        <f t="shared" si="52"/>
        <v>0</v>
      </c>
      <c r="AB729" s="281"/>
      <c r="AC729" s="313">
        <f t="shared" si="53"/>
        <v>1</v>
      </c>
    </row>
    <row r="730" spans="8:29" ht="15" customHeight="1">
      <c r="H730" s="181" t="s">
        <v>1056</v>
      </c>
      <c r="I730" s="182" t="s">
        <v>858</v>
      </c>
      <c r="J730" s="219" t="s">
        <v>1061</v>
      </c>
      <c r="K730" s="220">
        <v>2003</v>
      </c>
      <c r="L730" s="221" t="s">
        <v>1440</v>
      </c>
      <c r="M730" s="221" t="s">
        <v>259</v>
      </c>
      <c r="N730" s="221"/>
      <c r="O730" s="222"/>
      <c r="P730" s="223" t="s">
        <v>1202</v>
      </c>
      <c r="Q730" s="306">
        <v>276</v>
      </c>
      <c r="R730" s="306">
        <v>1530</v>
      </c>
      <c r="S730" s="210">
        <f t="shared" si="54"/>
        <v>3373.07166</v>
      </c>
      <c r="T730" s="165">
        <f t="shared" si="51"/>
        <v>0.1803921568627451</v>
      </c>
      <c r="U730" s="206"/>
      <c r="V730" s="206"/>
      <c r="W730" s="214"/>
      <c r="X730" s="206"/>
      <c r="Y730" s="206"/>
      <c r="Z730" s="203"/>
      <c r="AA730" s="175">
        <f t="shared" si="52"/>
        <v>0</v>
      </c>
      <c r="AB730" s="282"/>
      <c r="AC730" s="313">
        <f t="shared" si="53"/>
        <v>1</v>
      </c>
    </row>
    <row r="731" spans="8:29" ht="15" customHeight="1">
      <c r="H731" s="181" t="s">
        <v>1056</v>
      </c>
      <c r="I731" s="182" t="s">
        <v>859</v>
      </c>
      <c r="J731" s="219" t="s">
        <v>1061</v>
      </c>
      <c r="K731" s="220">
        <v>2007</v>
      </c>
      <c r="L731" s="221" t="s">
        <v>1443</v>
      </c>
      <c r="M731" s="221" t="s">
        <v>259</v>
      </c>
      <c r="N731" s="221"/>
      <c r="O731" s="222"/>
      <c r="P731" s="223" t="s">
        <v>1202</v>
      </c>
      <c r="Q731" s="306">
        <v>328</v>
      </c>
      <c r="R731" s="306">
        <v>1660</v>
      </c>
      <c r="S731" s="210">
        <f t="shared" si="54"/>
        <v>3659.67252</v>
      </c>
      <c r="T731" s="165">
        <f t="shared" si="51"/>
        <v>0.19759036144578312</v>
      </c>
      <c r="U731" s="206"/>
      <c r="V731" s="206"/>
      <c r="W731" s="214"/>
      <c r="X731" s="206"/>
      <c r="Y731" s="206"/>
      <c r="Z731" s="203"/>
      <c r="AA731" s="175">
        <f t="shared" si="52"/>
        <v>0</v>
      </c>
      <c r="AB731" s="282"/>
      <c r="AC731" s="313">
        <f t="shared" si="53"/>
        <v>1</v>
      </c>
    </row>
    <row r="732" spans="8:29" ht="15" customHeight="1">
      <c r="H732" s="181" t="s">
        <v>1056</v>
      </c>
      <c r="I732" s="182" t="s">
        <v>860</v>
      </c>
      <c r="J732" s="219" t="s">
        <v>1061</v>
      </c>
      <c r="K732" s="220">
        <v>1989</v>
      </c>
      <c r="L732" s="221" t="s">
        <v>1440</v>
      </c>
      <c r="M732" s="221" t="s">
        <v>261</v>
      </c>
      <c r="N732" s="221" t="s">
        <v>1438</v>
      </c>
      <c r="O732" s="222"/>
      <c r="P732" s="223" t="s">
        <v>1202</v>
      </c>
      <c r="Q732" s="306">
        <v>276</v>
      </c>
      <c r="R732" s="306">
        <v>1430</v>
      </c>
      <c r="S732" s="210">
        <f t="shared" si="54"/>
        <v>3152.60946</v>
      </c>
      <c r="T732" s="165">
        <f t="shared" si="51"/>
        <v>0.193006993006993</v>
      </c>
      <c r="U732" s="206"/>
      <c r="V732" s="206"/>
      <c r="W732" s="214"/>
      <c r="X732" s="206"/>
      <c r="Y732" s="206"/>
      <c r="Z732" s="203"/>
      <c r="AA732" s="175">
        <f t="shared" si="52"/>
        <v>0</v>
      </c>
      <c r="AB732" s="282"/>
      <c r="AC732" s="313">
        <f t="shared" si="53"/>
        <v>1</v>
      </c>
    </row>
    <row r="733" spans="8:29" ht="15" customHeight="1">
      <c r="H733" s="181" t="s">
        <v>1056</v>
      </c>
      <c r="I733" s="182" t="s">
        <v>861</v>
      </c>
      <c r="J733" s="219" t="s">
        <v>1061</v>
      </c>
      <c r="K733" s="220">
        <v>1991</v>
      </c>
      <c r="L733" s="221" t="s">
        <v>1440</v>
      </c>
      <c r="M733" s="221" t="s">
        <v>261</v>
      </c>
      <c r="N733" s="221" t="s">
        <v>1438</v>
      </c>
      <c r="O733" s="222"/>
      <c r="P733" s="223" t="s">
        <v>1202</v>
      </c>
      <c r="Q733" s="225">
        <v>281</v>
      </c>
      <c r="R733" s="225">
        <v>1480</v>
      </c>
      <c r="S733" s="210">
        <f t="shared" si="54"/>
        <v>3262.84056</v>
      </c>
      <c r="T733" s="165">
        <f t="shared" si="51"/>
        <v>0.18986486486486487</v>
      </c>
      <c r="U733" s="209"/>
      <c r="V733" s="209"/>
      <c r="W733" s="208"/>
      <c r="X733" s="209"/>
      <c r="Y733" s="209"/>
      <c r="Z733" s="209"/>
      <c r="AA733" s="175">
        <f t="shared" si="52"/>
        <v>0</v>
      </c>
      <c r="AB733" s="282"/>
      <c r="AC733" s="313">
        <f t="shared" si="53"/>
        <v>1</v>
      </c>
    </row>
    <row r="734" spans="8:29" ht="15" customHeight="1">
      <c r="H734" s="181" t="s">
        <v>1056</v>
      </c>
      <c r="I734" s="182" t="s">
        <v>862</v>
      </c>
      <c r="J734" s="219" t="s">
        <v>1061</v>
      </c>
      <c r="K734" s="220">
        <v>1995</v>
      </c>
      <c r="L734" s="221" t="s">
        <v>1440</v>
      </c>
      <c r="M734" s="221" t="s">
        <v>261</v>
      </c>
      <c r="N734" s="221" t="s">
        <v>1438</v>
      </c>
      <c r="O734" s="222"/>
      <c r="P734" s="223" t="s">
        <v>1202</v>
      </c>
      <c r="Q734" s="306">
        <v>276</v>
      </c>
      <c r="R734" s="306">
        <v>1530</v>
      </c>
      <c r="S734" s="210">
        <f t="shared" si="54"/>
        <v>3373.07166</v>
      </c>
      <c r="T734" s="165">
        <f t="shared" si="51"/>
        <v>0.1803921568627451</v>
      </c>
      <c r="U734" s="206"/>
      <c r="V734" s="206"/>
      <c r="W734" s="214"/>
      <c r="X734" s="206"/>
      <c r="Y734" s="206"/>
      <c r="Z734" s="203"/>
      <c r="AA734" s="175">
        <f t="shared" si="52"/>
        <v>0</v>
      </c>
      <c r="AB734" s="282"/>
      <c r="AC734" s="313">
        <f t="shared" si="53"/>
        <v>1</v>
      </c>
    </row>
    <row r="735" spans="8:29" ht="15" customHeight="1">
      <c r="H735" s="181" t="s">
        <v>1056</v>
      </c>
      <c r="I735" s="182" t="s">
        <v>863</v>
      </c>
      <c r="J735" s="219" t="s">
        <v>1061</v>
      </c>
      <c r="K735" s="220">
        <v>1996</v>
      </c>
      <c r="L735" s="221" t="s">
        <v>1440</v>
      </c>
      <c r="M735" s="221" t="s">
        <v>261</v>
      </c>
      <c r="N735" s="221" t="s">
        <v>1438</v>
      </c>
      <c r="O735" s="222"/>
      <c r="P735" s="223" t="s">
        <v>1202</v>
      </c>
      <c r="Q735" s="306">
        <v>276</v>
      </c>
      <c r="R735" s="306">
        <v>1530</v>
      </c>
      <c r="S735" s="210">
        <f t="shared" si="54"/>
        <v>3373.07166</v>
      </c>
      <c r="T735" s="165">
        <f t="shared" si="51"/>
        <v>0.1803921568627451</v>
      </c>
      <c r="U735" s="206"/>
      <c r="V735" s="206"/>
      <c r="W735" s="214"/>
      <c r="X735" s="206"/>
      <c r="Y735" s="206"/>
      <c r="Z735" s="203"/>
      <c r="AA735" s="175">
        <f t="shared" si="52"/>
        <v>0</v>
      </c>
      <c r="AB735" s="282"/>
      <c r="AC735" s="313">
        <f t="shared" si="53"/>
        <v>1</v>
      </c>
    </row>
    <row r="736" spans="8:29" ht="15" customHeight="1">
      <c r="H736" s="181" t="s">
        <v>1056</v>
      </c>
      <c r="I736" s="182" t="s">
        <v>864</v>
      </c>
      <c r="J736" s="219" t="s">
        <v>1061</v>
      </c>
      <c r="K736" s="220">
        <v>1997</v>
      </c>
      <c r="L736" s="221" t="s">
        <v>1440</v>
      </c>
      <c r="M736" s="221" t="s">
        <v>261</v>
      </c>
      <c r="N736" s="221" t="s">
        <v>1438</v>
      </c>
      <c r="O736" s="222"/>
      <c r="P736" s="223" t="s">
        <v>1202</v>
      </c>
      <c r="Q736" s="306">
        <v>276</v>
      </c>
      <c r="R736" s="306">
        <v>1530</v>
      </c>
      <c r="S736" s="210">
        <f t="shared" si="54"/>
        <v>3373.07166</v>
      </c>
      <c r="T736" s="165">
        <f t="shared" si="51"/>
        <v>0.1803921568627451</v>
      </c>
      <c r="U736" s="206"/>
      <c r="V736" s="206"/>
      <c r="W736" s="214"/>
      <c r="X736" s="206"/>
      <c r="Y736" s="206"/>
      <c r="Z736" s="203"/>
      <c r="AA736" s="175">
        <f t="shared" si="52"/>
        <v>0</v>
      </c>
      <c r="AB736" s="282"/>
      <c r="AC736" s="313">
        <f t="shared" si="53"/>
        <v>1</v>
      </c>
    </row>
    <row r="737" spans="8:29" ht="15" customHeight="1">
      <c r="H737" s="181" t="s">
        <v>1056</v>
      </c>
      <c r="I737" s="182" t="s">
        <v>865</v>
      </c>
      <c r="J737" s="219" t="s">
        <v>1061</v>
      </c>
      <c r="K737" s="220">
        <v>2000</v>
      </c>
      <c r="L737" s="221" t="s">
        <v>1440</v>
      </c>
      <c r="M737" s="221" t="s">
        <v>261</v>
      </c>
      <c r="N737" s="221" t="s">
        <v>1438</v>
      </c>
      <c r="O737" s="222"/>
      <c r="P737" s="223" t="s">
        <v>1202</v>
      </c>
      <c r="Q737" s="306">
        <v>276</v>
      </c>
      <c r="R737" s="306">
        <v>1540</v>
      </c>
      <c r="S737" s="210">
        <f t="shared" si="54"/>
        <v>3395.1178800000002</v>
      </c>
      <c r="T737" s="165">
        <f t="shared" si="51"/>
        <v>0.17922077922077922</v>
      </c>
      <c r="U737" s="206"/>
      <c r="V737" s="206"/>
      <c r="W737" s="214"/>
      <c r="X737" s="206"/>
      <c r="Y737" s="206"/>
      <c r="Z737" s="203"/>
      <c r="AA737" s="175">
        <f t="shared" si="52"/>
        <v>0</v>
      </c>
      <c r="AB737" s="282"/>
      <c r="AC737" s="313">
        <f t="shared" si="53"/>
        <v>1</v>
      </c>
    </row>
    <row r="738" spans="8:29" ht="15" customHeight="1">
      <c r="H738" s="181" t="s">
        <v>1056</v>
      </c>
      <c r="I738" s="182" t="s">
        <v>866</v>
      </c>
      <c r="J738" s="219" t="s">
        <v>1061</v>
      </c>
      <c r="K738" s="220">
        <v>1999</v>
      </c>
      <c r="L738" s="221" t="s">
        <v>1440</v>
      </c>
      <c r="M738" s="221" t="s">
        <v>261</v>
      </c>
      <c r="N738" s="221" t="s">
        <v>1438</v>
      </c>
      <c r="O738" s="222"/>
      <c r="P738" s="223" t="s">
        <v>1202</v>
      </c>
      <c r="Q738" s="306">
        <v>276</v>
      </c>
      <c r="R738" s="306">
        <v>1540.08</v>
      </c>
      <c r="S738" s="210">
        <f t="shared" si="54"/>
        <v>3395.29424976</v>
      </c>
      <c r="T738" s="165">
        <f t="shared" si="51"/>
        <v>0.17921146953405018</v>
      </c>
      <c r="U738" s="206"/>
      <c r="V738" s="206"/>
      <c r="W738" s="214"/>
      <c r="X738" s="206"/>
      <c r="Y738" s="206"/>
      <c r="Z738" s="203"/>
      <c r="AA738" s="175">
        <f t="shared" si="52"/>
        <v>0</v>
      </c>
      <c r="AB738" s="282"/>
      <c r="AC738" s="313">
        <f t="shared" si="53"/>
        <v>1</v>
      </c>
    </row>
    <row r="739" spans="8:29" ht="15" customHeight="1">
      <c r="H739" s="181" t="s">
        <v>1056</v>
      </c>
      <c r="I739" s="182" t="s">
        <v>867</v>
      </c>
      <c r="J739" s="219" t="s">
        <v>1061</v>
      </c>
      <c r="K739" s="220">
        <v>2001</v>
      </c>
      <c r="L739" s="221" t="s">
        <v>1440</v>
      </c>
      <c r="M739" s="221" t="s">
        <v>261</v>
      </c>
      <c r="N739" s="221" t="s">
        <v>1438</v>
      </c>
      <c r="O739" s="222"/>
      <c r="P739" s="223" t="s">
        <v>1202</v>
      </c>
      <c r="Q739" s="306">
        <v>276</v>
      </c>
      <c r="R739" s="306">
        <v>1560</v>
      </c>
      <c r="S739" s="210">
        <f t="shared" si="54"/>
        <v>3439.21032</v>
      </c>
      <c r="T739" s="165">
        <f t="shared" si="51"/>
        <v>0.17692307692307693</v>
      </c>
      <c r="U739" s="206"/>
      <c r="V739" s="206"/>
      <c r="W739" s="214"/>
      <c r="X739" s="206"/>
      <c r="Y739" s="206"/>
      <c r="Z739" s="203"/>
      <c r="AA739" s="175">
        <f t="shared" si="52"/>
        <v>0</v>
      </c>
      <c r="AB739" s="282"/>
      <c r="AC739" s="313">
        <f t="shared" si="53"/>
        <v>1</v>
      </c>
    </row>
    <row r="740" spans="8:29" ht="15" customHeight="1">
      <c r="H740" s="181" t="s">
        <v>1056</v>
      </c>
      <c r="I740" s="182" t="s">
        <v>868</v>
      </c>
      <c r="J740" s="219" t="s">
        <v>1061</v>
      </c>
      <c r="K740" s="220">
        <v>2002</v>
      </c>
      <c r="L740" s="221" t="s">
        <v>1440</v>
      </c>
      <c r="M740" s="221" t="s">
        <v>261</v>
      </c>
      <c r="N740" s="221" t="s">
        <v>1438</v>
      </c>
      <c r="O740" s="222"/>
      <c r="P740" s="223" t="s">
        <v>1202</v>
      </c>
      <c r="Q740" s="306">
        <v>276</v>
      </c>
      <c r="R740" s="306">
        <v>1580</v>
      </c>
      <c r="S740" s="210">
        <f t="shared" si="54"/>
        <v>3483.30276</v>
      </c>
      <c r="T740" s="165">
        <f t="shared" si="51"/>
        <v>0.17468354430379746</v>
      </c>
      <c r="U740" s="206"/>
      <c r="V740" s="206"/>
      <c r="W740" s="214"/>
      <c r="X740" s="206"/>
      <c r="Y740" s="206"/>
      <c r="Z740" s="203"/>
      <c r="AA740" s="175">
        <f t="shared" si="52"/>
        <v>0</v>
      </c>
      <c r="AB740" s="282"/>
      <c r="AC740" s="313">
        <f t="shared" si="53"/>
        <v>1</v>
      </c>
    </row>
    <row r="741" spans="8:29" ht="15" customHeight="1">
      <c r="H741" s="181" t="s">
        <v>1056</v>
      </c>
      <c r="I741" s="182" t="s">
        <v>869</v>
      </c>
      <c r="J741" s="219" t="s">
        <v>1061</v>
      </c>
      <c r="K741" s="220">
        <v>1991</v>
      </c>
      <c r="L741" s="221" t="s">
        <v>1440</v>
      </c>
      <c r="M741" s="221" t="s">
        <v>261</v>
      </c>
      <c r="N741" s="221" t="s">
        <v>1438</v>
      </c>
      <c r="O741" s="222"/>
      <c r="P741" s="223" t="s">
        <v>1202</v>
      </c>
      <c r="Q741" s="306">
        <v>276</v>
      </c>
      <c r="R741" s="306">
        <v>1470</v>
      </c>
      <c r="S741" s="210">
        <f aca="true" t="shared" si="55" ref="S741:S772">IF(R741&gt;0,R741*2.204622,"")</f>
        <v>3240.79434</v>
      </c>
      <c r="T741" s="165">
        <f t="shared" si="51"/>
        <v>0.18775510204081633</v>
      </c>
      <c r="U741" s="206"/>
      <c r="V741" s="206"/>
      <c r="W741" s="214"/>
      <c r="X741" s="206"/>
      <c r="Y741" s="206"/>
      <c r="Z741" s="203"/>
      <c r="AA741" s="175">
        <f t="shared" si="52"/>
        <v>0</v>
      </c>
      <c r="AB741" s="281"/>
      <c r="AC741" s="313">
        <f t="shared" si="53"/>
        <v>1</v>
      </c>
    </row>
    <row r="742" spans="8:29" ht="15" customHeight="1">
      <c r="H742" s="181" t="s">
        <v>1056</v>
      </c>
      <c r="I742" s="182" t="s">
        <v>870</v>
      </c>
      <c r="J742" s="219" t="s">
        <v>1061</v>
      </c>
      <c r="K742" s="220">
        <v>1995</v>
      </c>
      <c r="L742" s="221" t="s">
        <v>1440</v>
      </c>
      <c r="M742" s="221" t="s">
        <v>261</v>
      </c>
      <c r="N742" s="221" t="s">
        <v>1438</v>
      </c>
      <c r="O742" s="222"/>
      <c r="P742" s="223" t="s">
        <v>1202</v>
      </c>
      <c r="Q742" s="306">
        <v>276</v>
      </c>
      <c r="R742" s="306">
        <v>1540</v>
      </c>
      <c r="S742" s="210">
        <f t="shared" si="55"/>
        <v>3395.1178800000002</v>
      </c>
      <c r="T742" s="165">
        <f t="shared" si="51"/>
        <v>0.17922077922077922</v>
      </c>
      <c r="U742" s="206"/>
      <c r="V742" s="206"/>
      <c r="W742" s="214"/>
      <c r="X742" s="206"/>
      <c r="Y742" s="206"/>
      <c r="Z742" s="203"/>
      <c r="AA742" s="175">
        <f t="shared" si="52"/>
        <v>0</v>
      </c>
      <c r="AB742" s="282"/>
      <c r="AC742" s="313">
        <f t="shared" si="53"/>
        <v>1</v>
      </c>
    </row>
    <row r="743" spans="8:29" ht="15" customHeight="1">
      <c r="H743" s="181" t="s">
        <v>1056</v>
      </c>
      <c r="I743" s="182" t="s">
        <v>871</v>
      </c>
      <c r="J743" s="219" t="s">
        <v>1061</v>
      </c>
      <c r="K743" s="220">
        <v>1999</v>
      </c>
      <c r="L743" s="221" t="s">
        <v>1440</v>
      </c>
      <c r="M743" s="221" t="s">
        <v>261</v>
      </c>
      <c r="N743" s="221" t="s">
        <v>1438</v>
      </c>
      <c r="O743" s="222"/>
      <c r="P743" s="223" t="s">
        <v>1202</v>
      </c>
      <c r="Q743" s="306">
        <v>276</v>
      </c>
      <c r="R743" s="306">
        <v>1550</v>
      </c>
      <c r="S743" s="210">
        <f t="shared" si="55"/>
        <v>3417.1641</v>
      </c>
      <c r="T743" s="165">
        <f t="shared" si="51"/>
        <v>0.17806451612903226</v>
      </c>
      <c r="U743" s="206"/>
      <c r="V743" s="206"/>
      <c r="W743" s="214"/>
      <c r="X743" s="206"/>
      <c r="Y743" s="206"/>
      <c r="Z743" s="203"/>
      <c r="AA743" s="175">
        <f t="shared" si="52"/>
        <v>0</v>
      </c>
      <c r="AB743" s="282"/>
      <c r="AC743" s="313">
        <f t="shared" si="53"/>
        <v>1</v>
      </c>
    </row>
    <row r="744" spans="8:29" ht="15" customHeight="1">
      <c r="H744" s="181" t="s">
        <v>1056</v>
      </c>
      <c r="I744" s="182" t="s">
        <v>872</v>
      </c>
      <c r="J744" s="219" t="s">
        <v>1061</v>
      </c>
      <c r="K744" s="220">
        <v>2000</v>
      </c>
      <c r="L744" s="221" t="s">
        <v>1440</v>
      </c>
      <c r="M744" s="221" t="s">
        <v>261</v>
      </c>
      <c r="N744" s="221" t="s">
        <v>1438</v>
      </c>
      <c r="O744" s="222"/>
      <c r="P744" s="223" t="s">
        <v>1202</v>
      </c>
      <c r="Q744" s="306">
        <v>276</v>
      </c>
      <c r="R744" s="306">
        <v>1550</v>
      </c>
      <c r="S744" s="210">
        <f t="shared" si="55"/>
        <v>3417.1641</v>
      </c>
      <c r="T744" s="165">
        <f t="shared" si="51"/>
        <v>0.17806451612903226</v>
      </c>
      <c r="U744" s="206"/>
      <c r="V744" s="206"/>
      <c r="W744" s="214"/>
      <c r="X744" s="206"/>
      <c r="Y744" s="206"/>
      <c r="Z744" s="203"/>
      <c r="AA744" s="175">
        <f t="shared" si="52"/>
        <v>0</v>
      </c>
      <c r="AB744" s="282"/>
      <c r="AC744" s="313">
        <f t="shared" si="53"/>
        <v>1</v>
      </c>
    </row>
    <row r="745" spans="8:29" ht="15" customHeight="1">
      <c r="H745" s="181" t="s">
        <v>1056</v>
      </c>
      <c r="I745" s="182" t="s">
        <v>873</v>
      </c>
      <c r="J745" s="219" t="s">
        <v>1061</v>
      </c>
      <c r="K745" s="220">
        <v>1993</v>
      </c>
      <c r="L745" s="221" t="s">
        <v>1440</v>
      </c>
      <c r="M745" s="221" t="s">
        <v>261</v>
      </c>
      <c r="N745" s="221" t="s">
        <v>1438</v>
      </c>
      <c r="O745" s="222"/>
      <c r="P745" s="223" t="s">
        <v>1202</v>
      </c>
      <c r="Q745" s="225">
        <v>415</v>
      </c>
      <c r="R745" s="225">
        <v>1310</v>
      </c>
      <c r="S745" s="210">
        <f t="shared" si="55"/>
        <v>2888.0548200000003</v>
      </c>
      <c r="T745" s="165">
        <f t="shared" si="51"/>
        <v>0.31679389312977096</v>
      </c>
      <c r="U745" s="209"/>
      <c r="V745" s="209"/>
      <c r="W745" s="208"/>
      <c r="X745" s="209"/>
      <c r="Y745" s="209"/>
      <c r="Z745" s="209"/>
      <c r="AA745" s="175">
        <f t="shared" si="52"/>
        <v>0</v>
      </c>
      <c r="AB745" s="282"/>
      <c r="AC745" s="313">
        <f t="shared" si="53"/>
        <v>1</v>
      </c>
    </row>
    <row r="746" spans="8:29" ht="15" customHeight="1">
      <c r="H746" s="181" t="s">
        <v>1056</v>
      </c>
      <c r="I746" s="182" t="s">
        <v>874</v>
      </c>
      <c r="J746" s="219" t="s">
        <v>1061</v>
      </c>
      <c r="K746" s="220">
        <v>1995</v>
      </c>
      <c r="L746" s="221" t="s">
        <v>1440</v>
      </c>
      <c r="M746" s="221" t="s">
        <v>261</v>
      </c>
      <c r="N746" s="221" t="s">
        <v>1438</v>
      </c>
      <c r="O746" s="222"/>
      <c r="P746" s="223" t="s">
        <v>1202</v>
      </c>
      <c r="Q746" s="306">
        <v>276</v>
      </c>
      <c r="R746" s="306">
        <v>1540</v>
      </c>
      <c r="S746" s="210">
        <f t="shared" si="55"/>
        <v>3395.1178800000002</v>
      </c>
      <c r="T746" s="165">
        <f t="shared" si="51"/>
        <v>0.17922077922077922</v>
      </c>
      <c r="U746" s="206"/>
      <c r="V746" s="206"/>
      <c r="W746" s="214"/>
      <c r="X746" s="206"/>
      <c r="Y746" s="206"/>
      <c r="Z746" s="203"/>
      <c r="AA746" s="175">
        <f t="shared" si="52"/>
        <v>0</v>
      </c>
      <c r="AB746" s="282"/>
      <c r="AC746" s="313">
        <f t="shared" si="53"/>
        <v>1</v>
      </c>
    </row>
    <row r="747" spans="8:29" ht="15" customHeight="1">
      <c r="H747" s="181" t="s">
        <v>1056</v>
      </c>
      <c r="I747" s="182" t="s">
        <v>875</v>
      </c>
      <c r="J747" s="219" t="s">
        <v>1061</v>
      </c>
      <c r="K747" s="220">
        <v>1996</v>
      </c>
      <c r="L747" s="221" t="s">
        <v>1440</v>
      </c>
      <c r="M747" s="221" t="s">
        <v>261</v>
      </c>
      <c r="N747" s="221" t="s">
        <v>1438</v>
      </c>
      <c r="O747" s="222"/>
      <c r="P747" s="223" t="s">
        <v>1202</v>
      </c>
      <c r="Q747" s="306">
        <v>276</v>
      </c>
      <c r="R747" s="306">
        <v>1540</v>
      </c>
      <c r="S747" s="210">
        <f t="shared" si="55"/>
        <v>3395.1178800000002</v>
      </c>
      <c r="T747" s="165">
        <f t="shared" si="51"/>
        <v>0.17922077922077922</v>
      </c>
      <c r="U747" s="206"/>
      <c r="V747" s="206"/>
      <c r="W747" s="214"/>
      <c r="X747" s="206"/>
      <c r="Y747" s="206"/>
      <c r="Z747" s="203"/>
      <c r="AA747" s="175">
        <f t="shared" si="52"/>
        <v>0</v>
      </c>
      <c r="AB747" s="282"/>
      <c r="AC747" s="313">
        <f t="shared" si="53"/>
        <v>1</v>
      </c>
    </row>
    <row r="748" spans="8:29" ht="15" customHeight="1">
      <c r="H748" s="181" t="s">
        <v>1056</v>
      </c>
      <c r="I748" s="182" t="s">
        <v>876</v>
      </c>
      <c r="J748" s="219" t="s">
        <v>1061</v>
      </c>
      <c r="K748" s="220">
        <v>1997</v>
      </c>
      <c r="L748" s="221" t="s">
        <v>1442</v>
      </c>
      <c r="M748" s="221" t="s">
        <v>261</v>
      </c>
      <c r="N748" s="221" t="s">
        <v>1438</v>
      </c>
      <c r="O748" s="222"/>
      <c r="P748" s="223" t="s">
        <v>1202</v>
      </c>
      <c r="Q748" s="306">
        <v>276</v>
      </c>
      <c r="R748" s="306">
        <v>1540</v>
      </c>
      <c r="S748" s="210">
        <f t="shared" si="55"/>
        <v>3395.1178800000002</v>
      </c>
      <c r="T748" s="165">
        <f t="shared" si="51"/>
        <v>0.17922077922077922</v>
      </c>
      <c r="U748" s="206"/>
      <c r="V748" s="206"/>
      <c r="W748" s="214"/>
      <c r="X748" s="206"/>
      <c r="Y748" s="206"/>
      <c r="Z748" s="203"/>
      <c r="AA748" s="175">
        <f t="shared" si="52"/>
        <v>0</v>
      </c>
      <c r="AB748" s="282"/>
      <c r="AC748" s="313">
        <f t="shared" si="53"/>
        <v>1</v>
      </c>
    </row>
    <row r="749" spans="8:29" ht="15" customHeight="1">
      <c r="H749" s="181" t="s">
        <v>1056</v>
      </c>
      <c r="I749" s="182" t="s">
        <v>877</v>
      </c>
      <c r="J749" s="219" t="s">
        <v>1061</v>
      </c>
      <c r="K749" s="220">
        <v>1999</v>
      </c>
      <c r="L749" s="221" t="s">
        <v>1440</v>
      </c>
      <c r="M749" s="221" t="s">
        <v>261</v>
      </c>
      <c r="N749" s="221" t="s">
        <v>1438</v>
      </c>
      <c r="O749" s="222"/>
      <c r="P749" s="223" t="s">
        <v>1202</v>
      </c>
      <c r="Q749" s="306">
        <v>276</v>
      </c>
      <c r="R749" s="306">
        <v>1560</v>
      </c>
      <c r="S749" s="210">
        <f t="shared" si="55"/>
        <v>3439.21032</v>
      </c>
      <c r="T749" s="165">
        <f t="shared" si="51"/>
        <v>0.17692307692307693</v>
      </c>
      <c r="U749" s="206"/>
      <c r="V749" s="206"/>
      <c r="W749" s="214"/>
      <c r="X749" s="206"/>
      <c r="Y749" s="206"/>
      <c r="Z749" s="203"/>
      <c r="AA749" s="175">
        <f t="shared" si="52"/>
        <v>0</v>
      </c>
      <c r="AB749" s="282"/>
      <c r="AC749" s="313">
        <f t="shared" si="53"/>
        <v>1</v>
      </c>
    </row>
    <row r="750" spans="8:29" ht="15" customHeight="1">
      <c r="H750" s="181" t="s">
        <v>1056</v>
      </c>
      <c r="I750" s="182" t="s">
        <v>878</v>
      </c>
      <c r="J750" s="219" t="s">
        <v>1061</v>
      </c>
      <c r="K750" s="220">
        <v>1994</v>
      </c>
      <c r="L750" s="221" t="s">
        <v>1442</v>
      </c>
      <c r="M750" s="221" t="s">
        <v>261</v>
      </c>
      <c r="N750" s="221" t="s">
        <v>1438</v>
      </c>
      <c r="O750" s="222"/>
      <c r="P750" s="223" t="s">
        <v>1202</v>
      </c>
      <c r="Q750" s="306">
        <v>395</v>
      </c>
      <c r="R750" s="306">
        <v>1500</v>
      </c>
      <c r="S750" s="210">
        <f t="shared" si="55"/>
        <v>3306.933</v>
      </c>
      <c r="T750" s="165">
        <f t="shared" si="51"/>
        <v>0.2633333333333333</v>
      </c>
      <c r="U750" s="206"/>
      <c r="V750" s="206"/>
      <c r="W750" s="214"/>
      <c r="X750" s="206"/>
      <c r="Y750" s="206"/>
      <c r="Z750" s="203"/>
      <c r="AA750" s="175">
        <f t="shared" si="52"/>
        <v>0</v>
      </c>
      <c r="AB750" s="282"/>
      <c r="AC750" s="313">
        <f t="shared" si="53"/>
        <v>1</v>
      </c>
    </row>
    <row r="751" spans="8:29" ht="15" customHeight="1">
      <c r="H751" s="181" t="s">
        <v>1056</v>
      </c>
      <c r="I751" s="182" t="s">
        <v>879</v>
      </c>
      <c r="J751" s="219" t="s">
        <v>1061</v>
      </c>
      <c r="K751" s="220">
        <v>2000</v>
      </c>
      <c r="L751" s="221" t="s">
        <v>1440</v>
      </c>
      <c r="M751" s="221" t="s">
        <v>261</v>
      </c>
      <c r="N751" s="221" t="s">
        <v>1438</v>
      </c>
      <c r="O751" s="222"/>
      <c r="P751" s="223" t="s">
        <v>1202</v>
      </c>
      <c r="Q751" s="306">
        <v>276</v>
      </c>
      <c r="R751" s="306">
        <v>1560</v>
      </c>
      <c r="S751" s="210">
        <f t="shared" si="55"/>
        <v>3439.21032</v>
      </c>
      <c r="T751" s="165">
        <f t="shared" si="51"/>
        <v>0.17692307692307693</v>
      </c>
      <c r="U751" s="206"/>
      <c r="V751" s="206"/>
      <c r="W751" s="214"/>
      <c r="X751" s="206"/>
      <c r="Y751" s="206"/>
      <c r="Z751" s="203"/>
      <c r="AA751" s="175">
        <f t="shared" si="52"/>
        <v>0</v>
      </c>
      <c r="AB751" s="282"/>
      <c r="AC751" s="313">
        <f t="shared" si="53"/>
        <v>1</v>
      </c>
    </row>
    <row r="752" spans="8:29" ht="15" customHeight="1">
      <c r="H752" s="181" t="s">
        <v>1056</v>
      </c>
      <c r="I752" s="182" t="s">
        <v>880</v>
      </c>
      <c r="J752" s="219" t="s">
        <v>1061</v>
      </c>
      <c r="K752" s="220">
        <v>2000</v>
      </c>
      <c r="L752" s="221" t="s">
        <v>1440</v>
      </c>
      <c r="M752" s="221" t="s">
        <v>261</v>
      </c>
      <c r="N752" s="221" t="s">
        <v>1438</v>
      </c>
      <c r="O752" s="222"/>
      <c r="P752" s="223" t="s">
        <v>1202</v>
      </c>
      <c r="Q752" s="306">
        <v>276</v>
      </c>
      <c r="R752" s="306">
        <v>1550</v>
      </c>
      <c r="S752" s="210">
        <f t="shared" si="55"/>
        <v>3417.1641</v>
      </c>
      <c r="T752" s="165">
        <f t="shared" si="51"/>
        <v>0.17806451612903226</v>
      </c>
      <c r="U752" s="206"/>
      <c r="V752" s="206"/>
      <c r="W752" s="214"/>
      <c r="X752" s="206"/>
      <c r="Y752" s="206"/>
      <c r="Z752" s="203"/>
      <c r="AA752" s="175">
        <f t="shared" si="52"/>
        <v>0</v>
      </c>
      <c r="AB752" s="282"/>
      <c r="AC752" s="313">
        <f t="shared" si="53"/>
        <v>1</v>
      </c>
    </row>
    <row r="753" spans="8:29" ht="15" customHeight="1">
      <c r="H753" s="181" t="s">
        <v>1056</v>
      </c>
      <c r="I753" s="182" t="s">
        <v>881</v>
      </c>
      <c r="J753" s="219" t="s">
        <v>1061</v>
      </c>
      <c r="K753" s="220">
        <v>2002</v>
      </c>
      <c r="L753" s="221" t="s">
        <v>1442</v>
      </c>
      <c r="M753" s="221" t="s">
        <v>261</v>
      </c>
      <c r="N753" s="221" t="s">
        <v>1438</v>
      </c>
      <c r="O753" s="222"/>
      <c r="P753" s="223" t="s">
        <v>1202</v>
      </c>
      <c r="Q753" s="306">
        <v>276</v>
      </c>
      <c r="R753" s="306">
        <v>1560</v>
      </c>
      <c r="S753" s="210">
        <f t="shared" si="55"/>
        <v>3439.21032</v>
      </c>
      <c r="T753" s="165">
        <f t="shared" si="51"/>
        <v>0.17692307692307693</v>
      </c>
      <c r="U753" s="206"/>
      <c r="V753" s="206"/>
      <c r="W753" s="214"/>
      <c r="X753" s="206"/>
      <c r="Y753" s="206"/>
      <c r="Z753" s="203"/>
      <c r="AA753" s="175">
        <f t="shared" si="52"/>
        <v>0</v>
      </c>
      <c r="AB753" s="282"/>
      <c r="AC753" s="313">
        <f t="shared" si="53"/>
        <v>1</v>
      </c>
    </row>
    <row r="754" spans="8:29" ht="15" customHeight="1">
      <c r="H754" s="181" t="s">
        <v>1056</v>
      </c>
      <c r="I754" s="182" t="s">
        <v>882</v>
      </c>
      <c r="J754" s="219" t="s">
        <v>1061</v>
      </c>
      <c r="K754" s="220">
        <v>1996</v>
      </c>
      <c r="L754" s="221" t="s">
        <v>1440</v>
      </c>
      <c r="M754" s="221" t="s">
        <v>261</v>
      </c>
      <c r="N754" s="221" t="s">
        <v>1438</v>
      </c>
      <c r="O754" s="222"/>
      <c r="P754" s="223" t="s">
        <v>1202</v>
      </c>
      <c r="Q754" s="306">
        <v>276</v>
      </c>
      <c r="R754" s="306">
        <v>1540.08</v>
      </c>
      <c r="S754" s="210">
        <f t="shared" si="55"/>
        <v>3395.29424976</v>
      </c>
      <c r="T754" s="165">
        <f t="shared" si="51"/>
        <v>0.17921146953405018</v>
      </c>
      <c r="U754" s="206"/>
      <c r="V754" s="206"/>
      <c r="W754" s="214"/>
      <c r="X754" s="206"/>
      <c r="Y754" s="206"/>
      <c r="Z754" s="203"/>
      <c r="AA754" s="175">
        <f t="shared" si="52"/>
        <v>0</v>
      </c>
      <c r="AB754" s="282"/>
      <c r="AC754" s="313">
        <f t="shared" si="53"/>
        <v>1</v>
      </c>
    </row>
    <row r="755" spans="8:29" ht="15" customHeight="1">
      <c r="H755" s="181" t="s">
        <v>1056</v>
      </c>
      <c r="I755" s="182" t="s">
        <v>883</v>
      </c>
      <c r="J755" s="219" t="s">
        <v>1061</v>
      </c>
      <c r="K755" s="220">
        <v>1993</v>
      </c>
      <c r="L755" s="221" t="s">
        <v>1440</v>
      </c>
      <c r="M755" s="221" t="s">
        <v>261</v>
      </c>
      <c r="N755" s="221" t="s">
        <v>1438</v>
      </c>
      <c r="O755" s="222"/>
      <c r="P755" s="223" t="s">
        <v>1202</v>
      </c>
      <c r="Q755" s="306">
        <v>276</v>
      </c>
      <c r="R755" s="306">
        <v>1470</v>
      </c>
      <c r="S755" s="210">
        <f t="shared" si="55"/>
        <v>3240.79434</v>
      </c>
      <c r="T755" s="165">
        <f t="shared" si="51"/>
        <v>0.18775510204081633</v>
      </c>
      <c r="U755" s="206"/>
      <c r="V755" s="206"/>
      <c r="W755" s="214"/>
      <c r="X755" s="206"/>
      <c r="Y755" s="206"/>
      <c r="Z755" s="203"/>
      <c r="AA755" s="175">
        <f t="shared" si="52"/>
        <v>0</v>
      </c>
      <c r="AB755" s="282"/>
      <c r="AC755" s="313">
        <f t="shared" si="53"/>
        <v>1</v>
      </c>
    </row>
    <row r="756" spans="8:29" ht="15" customHeight="1">
      <c r="H756" s="181" t="s">
        <v>1056</v>
      </c>
      <c r="I756" s="182" t="s">
        <v>884</v>
      </c>
      <c r="J756" s="219" t="s">
        <v>1061</v>
      </c>
      <c r="K756" s="220">
        <v>1999</v>
      </c>
      <c r="L756" s="221" t="s">
        <v>1440</v>
      </c>
      <c r="M756" s="221" t="s">
        <v>261</v>
      </c>
      <c r="N756" s="221" t="s">
        <v>1438</v>
      </c>
      <c r="O756" s="222"/>
      <c r="P756" s="223" t="s">
        <v>1202</v>
      </c>
      <c r="Q756" s="306">
        <v>276</v>
      </c>
      <c r="R756" s="306">
        <v>1550</v>
      </c>
      <c r="S756" s="210">
        <f t="shared" si="55"/>
        <v>3417.1641</v>
      </c>
      <c r="T756" s="165">
        <f t="shared" si="51"/>
        <v>0.17806451612903226</v>
      </c>
      <c r="U756" s="206"/>
      <c r="V756" s="206"/>
      <c r="W756" s="214"/>
      <c r="X756" s="206"/>
      <c r="Y756" s="206"/>
      <c r="Z756" s="203"/>
      <c r="AA756" s="175">
        <f t="shared" si="52"/>
        <v>0</v>
      </c>
      <c r="AB756" s="282"/>
      <c r="AC756" s="313">
        <f t="shared" si="53"/>
        <v>1</v>
      </c>
    </row>
    <row r="757" spans="8:29" ht="15" customHeight="1">
      <c r="H757" s="181" t="s">
        <v>1056</v>
      </c>
      <c r="I757" s="182" t="s">
        <v>885</v>
      </c>
      <c r="J757" s="219" t="s">
        <v>1061</v>
      </c>
      <c r="K757" s="220">
        <v>1991</v>
      </c>
      <c r="L757" s="221" t="s">
        <v>1440</v>
      </c>
      <c r="M757" s="221" t="s">
        <v>259</v>
      </c>
      <c r="N757" s="221"/>
      <c r="O757" s="222"/>
      <c r="P757" s="223" t="s">
        <v>1202</v>
      </c>
      <c r="Q757" s="306">
        <v>177</v>
      </c>
      <c r="R757" s="306">
        <v>1320</v>
      </c>
      <c r="S757" s="210">
        <f t="shared" si="55"/>
        <v>2910.10104</v>
      </c>
      <c r="T757" s="165">
        <f t="shared" si="51"/>
        <v>0.1340909090909091</v>
      </c>
      <c r="U757" s="206"/>
      <c r="V757" s="206"/>
      <c r="W757" s="214"/>
      <c r="X757" s="206"/>
      <c r="Y757" s="206"/>
      <c r="Z757" s="203"/>
      <c r="AA757" s="175">
        <f t="shared" si="52"/>
        <v>0</v>
      </c>
      <c r="AB757" s="282"/>
      <c r="AC757" s="313">
        <f t="shared" si="53"/>
        <v>1</v>
      </c>
    </row>
    <row r="758" spans="8:29" ht="15" customHeight="1">
      <c r="H758" s="181" t="s">
        <v>1056</v>
      </c>
      <c r="I758" s="182" t="s">
        <v>886</v>
      </c>
      <c r="J758" s="219" t="s">
        <v>1061</v>
      </c>
      <c r="K758" s="220">
        <v>1987</v>
      </c>
      <c r="L758" s="221" t="s">
        <v>1440</v>
      </c>
      <c r="M758" s="221" t="s">
        <v>259</v>
      </c>
      <c r="N758" s="221" t="s">
        <v>1438</v>
      </c>
      <c r="O758" s="222"/>
      <c r="P758" s="223" t="s">
        <v>1202</v>
      </c>
      <c r="Q758" s="306">
        <v>207</v>
      </c>
      <c r="R758" s="306">
        <v>1340</v>
      </c>
      <c r="S758" s="210">
        <f t="shared" si="55"/>
        <v>2954.19348</v>
      </c>
      <c r="T758" s="165">
        <f t="shared" si="51"/>
        <v>0.15447761194029852</v>
      </c>
      <c r="U758" s="206"/>
      <c r="V758" s="206"/>
      <c r="W758" s="214"/>
      <c r="X758" s="206"/>
      <c r="Y758" s="206"/>
      <c r="Z758" s="203"/>
      <c r="AA758" s="175">
        <f t="shared" si="52"/>
        <v>0</v>
      </c>
      <c r="AB758" s="282"/>
      <c r="AC758" s="313">
        <f t="shared" si="53"/>
        <v>1</v>
      </c>
    </row>
    <row r="759" spans="8:29" ht="15" customHeight="1">
      <c r="H759" s="181" t="s">
        <v>1056</v>
      </c>
      <c r="I759" s="182" t="s">
        <v>887</v>
      </c>
      <c r="J759" s="219" t="s">
        <v>1061</v>
      </c>
      <c r="K759" s="220">
        <v>1989</v>
      </c>
      <c r="L759" s="221" t="s">
        <v>1440</v>
      </c>
      <c r="M759" s="221" t="s">
        <v>259</v>
      </c>
      <c r="N759" s="221" t="s">
        <v>1438</v>
      </c>
      <c r="O759" s="222"/>
      <c r="P759" s="223" t="s">
        <v>1202</v>
      </c>
      <c r="Q759" s="306">
        <v>216</v>
      </c>
      <c r="R759" s="306">
        <v>1260</v>
      </c>
      <c r="S759" s="210">
        <f t="shared" si="55"/>
        <v>2777.8237200000003</v>
      </c>
      <c r="T759" s="165">
        <f t="shared" si="51"/>
        <v>0.17142857142857143</v>
      </c>
      <c r="U759" s="206"/>
      <c r="V759" s="206"/>
      <c r="W759" s="214"/>
      <c r="X759" s="206"/>
      <c r="Y759" s="206"/>
      <c r="Z759" s="203"/>
      <c r="AA759" s="175">
        <f t="shared" si="52"/>
        <v>0</v>
      </c>
      <c r="AB759" s="282"/>
      <c r="AC759" s="313">
        <f t="shared" si="53"/>
        <v>1</v>
      </c>
    </row>
    <row r="760" spans="8:29" ht="15" customHeight="1">
      <c r="H760" s="181" t="s">
        <v>1056</v>
      </c>
      <c r="I760" s="182" t="s">
        <v>888</v>
      </c>
      <c r="J760" s="219" t="s">
        <v>1061</v>
      </c>
      <c r="K760" s="220">
        <v>1991</v>
      </c>
      <c r="L760" s="221" t="s">
        <v>1440</v>
      </c>
      <c r="M760" s="221" t="s">
        <v>259</v>
      </c>
      <c r="N760" s="221" t="s">
        <v>1438</v>
      </c>
      <c r="O760" s="222"/>
      <c r="P760" s="223" t="s">
        <v>1202</v>
      </c>
      <c r="Q760" s="306">
        <v>216</v>
      </c>
      <c r="R760" s="306">
        <v>1260</v>
      </c>
      <c r="S760" s="210">
        <f t="shared" si="55"/>
        <v>2777.8237200000003</v>
      </c>
      <c r="T760" s="165">
        <f t="shared" si="51"/>
        <v>0.17142857142857143</v>
      </c>
      <c r="U760" s="206"/>
      <c r="V760" s="206"/>
      <c r="W760" s="214"/>
      <c r="X760" s="206"/>
      <c r="Y760" s="206"/>
      <c r="Z760" s="203"/>
      <c r="AA760" s="175">
        <f t="shared" si="52"/>
        <v>0</v>
      </c>
      <c r="AB760" s="282"/>
      <c r="AC760" s="313">
        <f t="shared" si="53"/>
        <v>1</v>
      </c>
    </row>
    <row r="761" spans="8:29" ht="15" customHeight="1">
      <c r="H761" s="181" t="s">
        <v>1056</v>
      </c>
      <c r="I761" s="182" t="s">
        <v>889</v>
      </c>
      <c r="J761" s="219" t="s">
        <v>1061</v>
      </c>
      <c r="K761" s="220">
        <v>1984</v>
      </c>
      <c r="L761" s="221" t="s">
        <v>1440</v>
      </c>
      <c r="M761" s="221" t="s">
        <v>259</v>
      </c>
      <c r="N761" s="221" t="s">
        <v>1438</v>
      </c>
      <c r="O761" s="222"/>
      <c r="P761" s="223" t="s">
        <v>1202</v>
      </c>
      <c r="Q761" s="306">
        <v>202</v>
      </c>
      <c r="R761" s="306">
        <v>1250</v>
      </c>
      <c r="S761" s="210">
        <f t="shared" si="55"/>
        <v>2755.7775</v>
      </c>
      <c r="T761" s="165">
        <f t="shared" si="51"/>
        <v>0.1616</v>
      </c>
      <c r="U761" s="206"/>
      <c r="V761" s="206"/>
      <c r="W761" s="214"/>
      <c r="X761" s="206"/>
      <c r="Y761" s="206"/>
      <c r="Z761" s="203"/>
      <c r="AA761" s="175">
        <f t="shared" si="52"/>
        <v>0</v>
      </c>
      <c r="AB761" s="282"/>
      <c r="AC761" s="313">
        <f t="shared" si="53"/>
        <v>1</v>
      </c>
    </row>
    <row r="762" spans="8:29" ht="15" customHeight="1">
      <c r="H762" s="181" t="s">
        <v>1056</v>
      </c>
      <c r="I762" s="182" t="s">
        <v>890</v>
      </c>
      <c r="J762" s="219" t="s">
        <v>1061</v>
      </c>
      <c r="K762" s="220">
        <v>1983</v>
      </c>
      <c r="L762" s="221" t="s">
        <v>1440</v>
      </c>
      <c r="M762" s="221" t="s">
        <v>259</v>
      </c>
      <c r="N762" s="221" t="s">
        <v>1438</v>
      </c>
      <c r="O762" s="222"/>
      <c r="P762" s="223" t="s">
        <v>1202</v>
      </c>
      <c r="Q762" s="306">
        <v>187</v>
      </c>
      <c r="R762" s="306">
        <v>1170</v>
      </c>
      <c r="S762" s="210">
        <f t="shared" si="55"/>
        <v>2579.40774</v>
      </c>
      <c r="T762" s="165">
        <f t="shared" si="51"/>
        <v>0.15982905982905982</v>
      </c>
      <c r="U762" s="206"/>
      <c r="V762" s="206"/>
      <c r="W762" s="214"/>
      <c r="X762" s="206"/>
      <c r="Y762" s="206"/>
      <c r="Z762" s="203"/>
      <c r="AA762" s="175">
        <f t="shared" si="52"/>
        <v>0</v>
      </c>
      <c r="AB762" s="282"/>
      <c r="AC762" s="313">
        <f t="shared" si="53"/>
        <v>1</v>
      </c>
    </row>
    <row r="763" spans="8:29" ht="15" customHeight="1">
      <c r="H763" s="181" t="s">
        <v>1056</v>
      </c>
      <c r="I763" s="182" t="s">
        <v>891</v>
      </c>
      <c r="J763" s="219" t="s">
        <v>1061</v>
      </c>
      <c r="K763" s="220">
        <v>1970</v>
      </c>
      <c r="L763" s="221" t="s">
        <v>1440</v>
      </c>
      <c r="M763" s="221" t="s">
        <v>259</v>
      </c>
      <c r="N763" s="221"/>
      <c r="O763" s="222"/>
      <c r="P763" s="223" t="s">
        <v>1202</v>
      </c>
      <c r="Q763" s="306">
        <v>157</v>
      </c>
      <c r="R763" s="306">
        <v>1100</v>
      </c>
      <c r="S763" s="210">
        <f t="shared" si="55"/>
        <v>2425.0842000000002</v>
      </c>
      <c r="T763" s="165">
        <f t="shared" si="51"/>
        <v>0.14272727272727273</v>
      </c>
      <c r="U763" s="206"/>
      <c r="V763" s="206"/>
      <c r="W763" s="214"/>
      <c r="X763" s="206"/>
      <c r="Y763" s="206"/>
      <c r="Z763" s="203"/>
      <c r="AA763" s="175">
        <f t="shared" si="52"/>
        <v>0</v>
      </c>
      <c r="AB763" s="282"/>
      <c r="AC763" s="313">
        <f t="shared" si="53"/>
        <v>1</v>
      </c>
    </row>
    <row r="764" spans="8:29" ht="15" customHeight="1">
      <c r="H764" s="181" t="s">
        <v>1056</v>
      </c>
      <c r="I764" s="182" t="s">
        <v>892</v>
      </c>
      <c r="J764" s="219" t="s">
        <v>1061</v>
      </c>
      <c r="K764" s="220">
        <v>2001</v>
      </c>
      <c r="L764" s="221" t="s">
        <v>1440</v>
      </c>
      <c r="M764" s="221" t="s">
        <v>259</v>
      </c>
      <c r="N764" s="221"/>
      <c r="O764" s="222"/>
      <c r="P764" s="223" t="s">
        <v>1202</v>
      </c>
      <c r="Q764" s="306">
        <v>256</v>
      </c>
      <c r="R764" s="306">
        <v>1490</v>
      </c>
      <c r="S764" s="210">
        <f t="shared" si="55"/>
        <v>3284.8867800000003</v>
      </c>
      <c r="T764" s="165">
        <f t="shared" si="51"/>
        <v>0.17181208053691274</v>
      </c>
      <c r="U764" s="206"/>
      <c r="V764" s="206"/>
      <c r="W764" s="214"/>
      <c r="X764" s="206"/>
      <c r="Y764" s="206"/>
      <c r="Z764" s="203"/>
      <c r="AA764" s="175">
        <f t="shared" si="52"/>
        <v>0</v>
      </c>
      <c r="AB764" s="282"/>
      <c r="AC764" s="313">
        <f t="shared" si="53"/>
        <v>1</v>
      </c>
    </row>
    <row r="765" spans="8:29" ht="15" customHeight="1">
      <c r="H765" s="181" t="s">
        <v>1056</v>
      </c>
      <c r="I765" s="182" t="s">
        <v>893</v>
      </c>
      <c r="J765" s="219" t="s">
        <v>1061</v>
      </c>
      <c r="K765" s="220">
        <v>2006</v>
      </c>
      <c r="L765" s="221" t="s">
        <v>1443</v>
      </c>
      <c r="M765" s="221" t="s">
        <v>259</v>
      </c>
      <c r="N765" s="221"/>
      <c r="O765" s="222"/>
      <c r="P765" s="223" t="s">
        <v>1202</v>
      </c>
      <c r="Q765" s="306">
        <v>310</v>
      </c>
      <c r="R765" s="306">
        <v>1610</v>
      </c>
      <c r="S765" s="210">
        <f t="shared" si="55"/>
        <v>3549.44142</v>
      </c>
      <c r="T765" s="165">
        <f t="shared" si="51"/>
        <v>0.19254658385093168</v>
      </c>
      <c r="U765" s="206"/>
      <c r="V765" s="206"/>
      <c r="W765" s="214"/>
      <c r="X765" s="206"/>
      <c r="Y765" s="206"/>
      <c r="Z765" s="203"/>
      <c r="AA765" s="175">
        <f t="shared" si="52"/>
        <v>0</v>
      </c>
      <c r="AB765" s="282"/>
      <c r="AC765" s="313">
        <f t="shared" si="53"/>
        <v>1</v>
      </c>
    </row>
    <row r="766" spans="8:29" ht="15" customHeight="1">
      <c r="H766" s="181" t="s">
        <v>1056</v>
      </c>
      <c r="I766" s="182" t="s">
        <v>894</v>
      </c>
      <c r="J766" s="219" t="s">
        <v>1061</v>
      </c>
      <c r="K766" s="220">
        <v>2002</v>
      </c>
      <c r="L766" s="221" t="s">
        <v>1440</v>
      </c>
      <c r="M766" s="221" t="s">
        <v>259</v>
      </c>
      <c r="N766" s="221"/>
      <c r="O766" s="222"/>
      <c r="P766" s="223" t="s">
        <v>1202</v>
      </c>
      <c r="Q766" s="306">
        <v>268</v>
      </c>
      <c r="R766" s="306">
        <v>1550</v>
      </c>
      <c r="S766" s="210">
        <f t="shared" si="55"/>
        <v>3417.1641</v>
      </c>
      <c r="T766" s="165">
        <f t="shared" si="51"/>
        <v>0.17290322580645162</v>
      </c>
      <c r="U766" s="206"/>
      <c r="V766" s="206"/>
      <c r="W766" s="214"/>
      <c r="X766" s="206"/>
      <c r="Y766" s="206"/>
      <c r="Z766" s="203"/>
      <c r="AA766" s="175">
        <f t="shared" si="52"/>
        <v>0</v>
      </c>
      <c r="AB766" s="281"/>
      <c r="AC766" s="313">
        <f t="shared" si="53"/>
        <v>1</v>
      </c>
    </row>
    <row r="767" spans="8:29" ht="15" customHeight="1">
      <c r="H767" s="181" t="s">
        <v>1056</v>
      </c>
      <c r="I767" s="182" t="s">
        <v>895</v>
      </c>
      <c r="J767" s="219" t="s">
        <v>1061</v>
      </c>
      <c r="K767" s="220">
        <v>1962</v>
      </c>
      <c r="L767" s="221" t="s">
        <v>1440</v>
      </c>
      <c r="M767" s="221" t="s">
        <v>259</v>
      </c>
      <c r="N767" s="221"/>
      <c r="O767" s="222"/>
      <c r="P767" s="223" t="s">
        <v>1202</v>
      </c>
      <c r="Q767" s="306">
        <v>92</v>
      </c>
      <c r="R767" s="306">
        <v>1350</v>
      </c>
      <c r="S767" s="210">
        <f t="shared" si="55"/>
        <v>2976.2397</v>
      </c>
      <c r="T767" s="165">
        <f t="shared" si="51"/>
        <v>0.06814814814814815</v>
      </c>
      <c r="U767" s="206"/>
      <c r="V767" s="206"/>
      <c r="W767" s="214"/>
      <c r="X767" s="206"/>
      <c r="Y767" s="206"/>
      <c r="Z767" s="203"/>
      <c r="AA767" s="175">
        <f t="shared" si="52"/>
        <v>0</v>
      </c>
      <c r="AB767" s="282"/>
      <c r="AC767" s="313">
        <f t="shared" si="53"/>
        <v>1</v>
      </c>
    </row>
    <row r="768" spans="8:29" ht="15" customHeight="1">
      <c r="H768" s="181" t="s">
        <v>1056</v>
      </c>
      <c r="I768" s="182" t="s">
        <v>1434</v>
      </c>
      <c r="J768" s="219" t="s">
        <v>1061</v>
      </c>
      <c r="K768" s="220">
        <v>1998</v>
      </c>
      <c r="L768" s="221" t="s">
        <v>1440</v>
      </c>
      <c r="M768" s="221" t="s">
        <v>261</v>
      </c>
      <c r="N768" s="221" t="s">
        <v>1438</v>
      </c>
      <c r="O768" s="222"/>
      <c r="P768" s="223" t="s">
        <v>1202</v>
      </c>
      <c r="Q768" s="306">
        <v>395</v>
      </c>
      <c r="R768" s="306">
        <v>1650.48</v>
      </c>
      <c r="S768" s="210">
        <f t="shared" si="55"/>
        <v>3638.68451856</v>
      </c>
      <c r="T768" s="165">
        <f t="shared" si="51"/>
        <v>0.23932431777422325</v>
      </c>
      <c r="U768" s="206"/>
      <c r="V768" s="206"/>
      <c r="W768" s="214"/>
      <c r="X768" s="206"/>
      <c r="Y768" s="206"/>
      <c r="Z768" s="203"/>
      <c r="AA768" s="175">
        <f t="shared" si="52"/>
        <v>0</v>
      </c>
      <c r="AB768" s="282"/>
      <c r="AC768" s="313">
        <f t="shared" si="53"/>
        <v>1</v>
      </c>
    </row>
    <row r="769" spans="8:29" ht="15" customHeight="1">
      <c r="H769" s="181" t="s">
        <v>1056</v>
      </c>
      <c r="I769" s="182" t="s">
        <v>1435</v>
      </c>
      <c r="J769" s="219" t="s">
        <v>1061</v>
      </c>
      <c r="K769" s="220">
        <v>1998</v>
      </c>
      <c r="L769" s="221" t="s">
        <v>1440</v>
      </c>
      <c r="M769" s="221" t="s">
        <v>261</v>
      </c>
      <c r="N769" s="221" t="s">
        <v>1438</v>
      </c>
      <c r="O769" s="222"/>
      <c r="P769" s="223" t="s">
        <v>1202</v>
      </c>
      <c r="Q769" s="306">
        <v>276</v>
      </c>
      <c r="R769" s="306">
        <v>1719.48</v>
      </c>
      <c r="S769" s="210">
        <f t="shared" si="55"/>
        <v>3790.80343656</v>
      </c>
      <c r="T769" s="165">
        <f t="shared" si="51"/>
        <v>0.16051364365971107</v>
      </c>
      <c r="U769" s="206"/>
      <c r="V769" s="206"/>
      <c r="W769" s="214"/>
      <c r="X769" s="206"/>
      <c r="Y769" s="206"/>
      <c r="Z769" s="203"/>
      <c r="AA769" s="175">
        <f t="shared" si="52"/>
        <v>0</v>
      </c>
      <c r="AB769" s="281"/>
      <c r="AC769" s="313">
        <f t="shared" si="53"/>
        <v>1</v>
      </c>
    </row>
    <row r="770" spans="8:29" ht="15" customHeight="1">
      <c r="H770" s="181" t="s">
        <v>1056</v>
      </c>
      <c r="I770" s="182" t="s">
        <v>26</v>
      </c>
      <c r="J770" s="219" t="s">
        <v>1061</v>
      </c>
      <c r="K770" s="220">
        <v>2008</v>
      </c>
      <c r="L770" s="221" t="s">
        <v>1443</v>
      </c>
      <c r="M770" s="221" t="s">
        <v>259</v>
      </c>
      <c r="N770" s="221"/>
      <c r="O770" s="222"/>
      <c r="P770" s="223" t="s">
        <v>1202</v>
      </c>
      <c r="Q770" s="306">
        <v>503</v>
      </c>
      <c r="R770" s="306">
        <v>1100</v>
      </c>
      <c r="S770" s="210">
        <f t="shared" si="55"/>
        <v>2425.0842000000002</v>
      </c>
      <c r="T770" s="165">
        <f t="shared" si="51"/>
        <v>0.4572727272727273</v>
      </c>
      <c r="U770" s="204" t="s">
        <v>1000</v>
      </c>
      <c r="V770" s="204"/>
      <c r="W770" s="208"/>
      <c r="X770" s="204"/>
      <c r="Y770" s="204"/>
      <c r="Z770" s="204"/>
      <c r="AA770" s="175">
        <f t="shared" si="52"/>
        <v>0</v>
      </c>
      <c r="AB770" s="281"/>
      <c r="AC770" s="313">
        <f t="shared" si="53"/>
        <v>1</v>
      </c>
    </row>
    <row r="771" spans="8:29" ht="15" customHeight="1">
      <c r="H771" s="181" t="s">
        <v>1056</v>
      </c>
      <c r="I771" s="182" t="s">
        <v>1190</v>
      </c>
      <c r="J771" s="219" t="s">
        <v>1061</v>
      </c>
      <c r="K771" s="220">
        <v>2001</v>
      </c>
      <c r="L771" s="221" t="s">
        <v>1440</v>
      </c>
      <c r="M771" s="221" t="s">
        <v>259</v>
      </c>
      <c r="N771" s="221" t="s">
        <v>1438</v>
      </c>
      <c r="O771" s="222"/>
      <c r="P771" s="223" t="s">
        <v>1202</v>
      </c>
      <c r="Q771" s="306">
        <v>453</v>
      </c>
      <c r="R771" s="306">
        <v>1100</v>
      </c>
      <c r="S771" s="210">
        <f t="shared" si="55"/>
        <v>2425.0842000000002</v>
      </c>
      <c r="T771" s="165">
        <f aca="true" t="shared" si="56" ref="T771:T834">IF(AND(R771&gt;0,Q771&gt;0),Q771/R771,0)</f>
        <v>0.4118181818181818</v>
      </c>
      <c r="U771" s="206" t="s">
        <v>1227</v>
      </c>
      <c r="V771" s="206"/>
      <c r="W771" s="214"/>
      <c r="X771" s="206"/>
      <c r="Y771" s="206"/>
      <c r="Z771" s="203"/>
      <c r="AA771" s="175">
        <f aca="true" t="shared" si="57" ref="AA771:AA834">MIN(IF(Z771&gt;0,(AHBRatingBest+AHBRatingWorst)-(((AHBRatingBest-AHBRatingWorst)/(ARMWorstTime-ARMBestTime))*(Z771-ARMBestTime)+AHBRatingWorst),0),10)</f>
        <v>0</v>
      </c>
      <c r="AB771" s="281"/>
      <c r="AC771" s="313">
        <f aca="true" t="shared" si="58" ref="AC771:AC834">IF(I771&lt;&gt;"",1,"")</f>
        <v>1</v>
      </c>
    </row>
    <row r="772" spans="8:29" ht="15" customHeight="1">
      <c r="H772" s="181" t="s">
        <v>1056</v>
      </c>
      <c r="I772" s="182" t="s">
        <v>896</v>
      </c>
      <c r="J772" s="219" t="s">
        <v>1061</v>
      </c>
      <c r="K772" s="220">
        <v>2003</v>
      </c>
      <c r="L772" s="221" t="s">
        <v>1440</v>
      </c>
      <c r="M772" s="221" t="s">
        <v>259</v>
      </c>
      <c r="N772" s="221" t="s">
        <v>1438</v>
      </c>
      <c r="O772" s="222"/>
      <c r="P772" s="223" t="s">
        <v>1202</v>
      </c>
      <c r="Q772" s="306">
        <v>478</v>
      </c>
      <c r="R772" s="306">
        <v>1080</v>
      </c>
      <c r="S772" s="210">
        <f t="shared" si="55"/>
        <v>2380.99176</v>
      </c>
      <c r="T772" s="165">
        <f t="shared" si="56"/>
        <v>0.4425925925925926</v>
      </c>
      <c r="U772" s="206" t="s">
        <v>1227</v>
      </c>
      <c r="V772" s="206"/>
      <c r="W772" s="214"/>
      <c r="X772" s="206"/>
      <c r="Y772" s="206"/>
      <c r="Z772" s="203"/>
      <c r="AA772" s="175">
        <f t="shared" si="57"/>
        <v>0</v>
      </c>
      <c r="AB772" s="282"/>
      <c r="AC772" s="313">
        <f t="shared" si="58"/>
        <v>1</v>
      </c>
    </row>
    <row r="773" spans="8:29" ht="15" customHeight="1">
      <c r="H773" s="181" t="s">
        <v>1056</v>
      </c>
      <c r="I773" s="182" t="s">
        <v>27</v>
      </c>
      <c r="J773" s="219" t="s">
        <v>1061</v>
      </c>
      <c r="K773" s="220">
        <v>2008</v>
      </c>
      <c r="L773" s="221" t="s">
        <v>1443</v>
      </c>
      <c r="M773" s="221" t="s">
        <v>259</v>
      </c>
      <c r="N773" s="221"/>
      <c r="O773" s="222"/>
      <c r="P773" s="223" t="s">
        <v>1202</v>
      </c>
      <c r="Q773" s="306">
        <v>503</v>
      </c>
      <c r="R773" s="306">
        <v>1100</v>
      </c>
      <c r="S773" s="210">
        <f aca="true" t="shared" si="59" ref="S773:S804">IF(R773&gt;0,R773*2.204622,"")</f>
        <v>2425.0842000000002</v>
      </c>
      <c r="T773" s="165">
        <f t="shared" si="56"/>
        <v>0.4572727272727273</v>
      </c>
      <c r="U773" s="204" t="s">
        <v>1000</v>
      </c>
      <c r="V773" s="204"/>
      <c r="W773" s="208"/>
      <c r="X773" s="204"/>
      <c r="Y773" s="204"/>
      <c r="Z773" s="204"/>
      <c r="AA773" s="175">
        <f t="shared" si="57"/>
        <v>0</v>
      </c>
      <c r="AB773" s="282"/>
      <c r="AC773" s="313">
        <f t="shared" si="58"/>
        <v>1</v>
      </c>
    </row>
    <row r="774" spans="8:29" ht="15" customHeight="1">
      <c r="H774" s="181" t="s">
        <v>1056</v>
      </c>
      <c r="I774" s="182" t="s">
        <v>28</v>
      </c>
      <c r="J774" s="219" t="s">
        <v>1061</v>
      </c>
      <c r="K774" s="220">
        <v>2006</v>
      </c>
      <c r="L774" s="221" t="s">
        <v>1443</v>
      </c>
      <c r="M774" s="221" t="s">
        <v>259</v>
      </c>
      <c r="N774" s="221"/>
      <c r="O774" s="222"/>
      <c r="P774" s="223" t="s">
        <v>1202</v>
      </c>
      <c r="Q774" s="306">
        <v>519</v>
      </c>
      <c r="R774" s="306">
        <v>1100</v>
      </c>
      <c r="S774" s="210">
        <f t="shared" si="59"/>
        <v>2425.0842000000002</v>
      </c>
      <c r="T774" s="165">
        <f t="shared" si="56"/>
        <v>0.4718181818181818</v>
      </c>
      <c r="U774" s="204" t="s">
        <v>1000</v>
      </c>
      <c r="V774" s="204"/>
      <c r="W774" s="208"/>
      <c r="X774" s="204"/>
      <c r="Y774" s="204"/>
      <c r="Z774" s="204"/>
      <c r="AA774" s="175">
        <f t="shared" si="57"/>
        <v>0</v>
      </c>
      <c r="AB774" s="282"/>
      <c r="AC774" s="313">
        <f t="shared" si="58"/>
        <v>1</v>
      </c>
    </row>
    <row r="775" spans="8:29" ht="15" customHeight="1">
      <c r="H775" s="181" t="s">
        <v>1056</v>
      </c>
      <c r="I775" s="182" t="s">
        <v>29</v>
      </c>
      <c r="J775" s="219" t="s">
        <v>1061</v>
      </c>
      <c r="K775" s="220">
        <v>2008</v>
      </c>
      <c r="L775" s="221" t="s">
        <v>1443</v>
      </c>
      <c r="M775" s="221" t="s">
        <v>259</v>
      </c>
      <c r="N775" s="221"/>
      <c r="O775" s="222"/>
      <c r="P775" s="223" t="s">
        <v>1202</v>
      </c>
      <c r="Q775" s="306">
        <v>503</v>
      </c>
      <c r="R775" s="306">
        <v>1100</v>
      </c>
      <c r="S775" s="210">
        <f t="shared" si="59"/>
        <v>2425.0842000000002</v>
      </c>
      <c r="T775" s="165">
        <f t="shared" si="56"/>
        <v>0.4572727272727273</v>
      </c>
      <c r="U775" s="204" t="s">
        <v>1000</v>
      </c>
      <c r="V775" s="204"/>
      <c r="W775" s="208"/>
      <c r="X775" s="204"/>
      <c r="Y775" s="204"/>
      <c r="Z775" s="204"/>
      <c r="AA775" s="175">
        <f t="shared" si="57"/>
        <v>0</v>
      </c>
      <c r="AB775" s="281"/>
      <c r="AC775" s="313">
        <f t="shared" si="58"/>
        <v>1</v>
      </c>
    </row>
    <row r="776" spans="8:29" ht="15" customHeight="1">
      <c r="H776" s="181" t="s">
        <v>1037</v>
      </c>
      <c r="I776" s="182" t="s">
        <v>955</v>
      </c>
      <c r="J776" s="219" t="s">
        <v>1065</v>
      </c>
      <c r="K776" s="220">
        <v>2000</v>
      </c>
      <c r="L776" s="221" t="s">
        <v>1440</v>
      </c>
      <c r="M776" s="221" t="s">
        <v>259</v>
      </c>
      <c r="N776" s="221"/>
      <c r="O776" s="222"/>
      <c r="P776" s="223" t="s">
        <v>1202</v>
      </c>
      <c r="Q776" s="306">
        <v>453</v>
      </c>
      <c r="R776" s="306">
        <v>1000</v>
      </c>
      <c r="S776" s="210">
        <f t="shared" si="59"/>
        <v>2204.6220000000003</v>
      </c>
      <c r="T776" s="165">
        <f t="shared" si="56"/>
        <v>0.453</v>
      </c>
      <c r="U776" s="204" t="s">
        <v>1141</v>
      </c>
      <c r="V776" s="206" t="s">
        <v>1173</v>
      </c>
      <c r="W776" s="214"/>
      <c r="X776" s="206"/>
      <c r="Y776" s="206"/>
      <c r="Z776" s="203"/>
      <c r="AA776" s="175">
        <f t="shared" si="57"/>
        <v>0</v>
      </c>
      <c r="AB776" s="282"/>
      <c r="AC776" s="313">
        <f t="shared" si="58"/>
        <v>1</v>
      </c>
    </row>
    <row r="777" spans="8:29" ht="15" customHeight="1">
      <c r="H777" s="181" t="s">
        <v>1037</v>
      </c>
      <c r="I777" s="182" t="s">
        <v>956</v>
      </c>
      <c r="J777" s="219" t="s">
        <v>1065</v>
      </c>
      <c r="K777" s="220">
        <v>1994</v>
      </c>
      <c r="L777" s="221" t="s">
        <v>1440</v>
      </c>
      <c r="M777" s="221" t="s">
        <v>261</v>
      </c>
      <c r="N777" s="221"/>
      <c r="O777" s="222"/>
      <c r="P777" s="223" t="s">
        <v>1202</v>
      </c>
      <c r="Q777" s="306">
        <v>414</v>
      </c>
      <c r="R777" s="306">
        <v>1040</v>
      </c>
      <c r="S777" s="210">
        <f t="shared" si="59"/>
        <v>2292.80688</v>
      </c>
      <c r="T777" s="165">
        <f t="shared" si="56"/>
        <v>0.39807692307692305</v>
      </c>
      <c r="U777" s="204" t="s">
        <v>1141</v>
      </c>
      <c r="V777" s="206" t="s">
        <v>1173</v>
      </c>
      <c r="W777" s="214"/>
      <c r="X777" s="206"/>
      <c r="Y777" s="206"/>
      <c r="Z777" s="203"/>
      <c r="AA777" s="175">
        <f t="shared" si="57"/>
        <v>0</v>
      </c>
      <c r="AB777" s="282"/>
      <c r="AC777" s="313">
        <f t="shared" si="58"/>
        <v>1</v>
      </c>
    </row>
    <row r="778" spans="8:29" ht="15" customHeight="1">
      <c r="H778" s="181" t="s">
        <v>1037</v>
      </c>
      <c r="I778" s="182" t="s">
        <v>957</v>
      </c>
      <c r="J778" s="219" t="s">
        <v>1065</v>
      </c>
      <c r="K778" s="220">
        <v>2001</v>
      </c>
      <c r="L778" s="221" t="s">
        <v>1440</v>
      </c>
      <c r="M778" s="221" t="s">
        <v>260</v>
      </c>
      <c r="N778" s="221"/>
      <c r="O778" s="222"/>
      <c r="P778" s="223" t="s">
        <v>1202</v>
      </c>
      <c r="Q778" s="306">
        <v>88</v>
      </c>
      <c r="R778" s="306">
        <v>998</v>
      </c>
      <c r="S778" s="210">
        <f t="shared" si="59"/>
        <v>2200.212756</v>
      </c>
      <c r="T778" s="165">
        <f t="shared" si="56"/>
        <v>0.08817635270541083</v>
      </c>
      <c r="U778" s="206"/>
      <c r="V778" s="206" t="s">
        <v>1173</v>
      </c>
      <c r="W778" s="214"/>
      <c r="X778" s="206"/>
      <c r="Y778" s="206"/>
      <c r="Z778" s="203"/>
      <c r="AA778" s="175">
        <f t="shared" si="57"/>
        <v>0</v>
      </c>
      <c r="AB778" s="282"/>
      <c r="AC778" s="313">
        <f t="shared" si="58"/>
        <v>1</v>
      </c>
    </row>
    <row r="779" spans="8:29" ht="15" customHeight="1">
      <c r="H779" s="181" t="s">
        <v>1037</v>
      </c>
      <c r="I779" s="182" t="s">
        <v>958</v>
      </c>
      <c r="J779" s="219"/>
      <c r="K779" s="220">
        <v>2000</v>
      </c>
      <c r="L779" s="221" t="s">
        <v>1440</v>
      </c>
      <c r="M779" s="221" t="s">
        <v>1049</v>
      </c>
      <c r="N779" s="221"/>
      <c r="O779" s="222"/>
      <c r="P779" s="223" t="s">
        <v>1202</v>
      </c>
      <c r="Q779" s="225">
        <v>140</v>
      </c>
      <c r="R779" s="225">
        <v>850</v>
      </c>
      <c r="S779" s="210">
        <f t="shared" si="59"/>
        <v>1873.9287000000002</v>
      </c>
      <c r="T779" s="165">
        <f t="shared" si="56"/>
        <v>0.16470588235294117</v>
      </c>
      <c r="U779" s="209"/>
      <c r="V779" s="209"/>
      <c r="W779" s="208"/>
      <c r="X779" s="209"/>
      <c r="Y779" s="209"/>
      <c r="Z779" s="209"/>
      <c r="AA779" s="175">
        <f t="shared" si="57"/>
        <v>0</v>
      </c>
      <c r="AB779" s="281"/>
      <c r="AC779" s="313">
        <f t="shared" si="58"/>
        <v>1</v>
      </c>
    </row>
    <row r="780" spans="8:29" ht="15" customHeight="1">
      <c r="H780" s="181" t="s">
        <v>1037</v>
      </c>
      <c r="I780" s="182" t="s">
        <v>959</v>
      </c>
      <c r="J780" s="219" t="s">
        <v>1065</v>
      </c>
      <c r="K780" s="220">
        <v>2000</v>
      </c>
      <c r="L780" s="221" t="s">
        <v>1440</v>
      </c>
      <c r="M780" s="221" t="s">
        <v>1049</v>
      </c>
      <c r="N780" s="221" t="s">
        <v>1438</v>
      </c>
      <c r="O780" s="222"/>
      <c r="P780" s="223" t="s">
        <v>1202</v>
      </c>
      <c r="Q780" s="306">
        <v>195</v>
      </c>
      <c r="R780" s="306">
        <v>1005</v>
      </c>
      <c r="S780" s="210">
        <f t="shared" si="59"/>
        <v>2215.64511</v>
      </c>
      <c r="T780" s="165">
        <f t="shared" si="56"/>
        <v>0.19402985074626866</v>
      </c>
      <c r="U780" s="206"/>
      <c r="V780" s="206" t="s">
        <v>1173</v>
      </c>
      <c r="W780" s="214"/>
      <c r="X780" s="206"/>
      <c r="Y780" s="206"/>
      <c r="Z780" s="203">
        <v>41.805</v>
      </c>
      <c r="AA780" s="175">
        <f t="shared" si="57"/>
        <v>7.5502</v>
      </c>
      <c r="AB780" s="282"/>
      <c r="AC780" s="313">
        <f t="shared" si="58"/>
        <v>1</v>
      </c>
    </row>
    <row r="781" spans="8:29" ht="15" customHeight="1">
      <c r="H781" s="181" t="s">
        <v>1037</v>
      </c>
      <c r="I781" s="182" t="s">
        <v>960</v>
      </c>
      <c r="J781" s="219" t="s">
        <v>1065</v>
      </c>
      <c r="K781" s="220">
        <v>1999</v>
      </c>
      <c r="L781" s="221" t="s">
        <v>1440</v>
      </c>
      <c r="M781" s="221" t="s">
        <v>260</v>
      </c>
      <c r="N781" s="221"/>
      <c r="O781" s="222"/>
      <c r="P781" s="223" t="s">
        <v>1202</v>
      </c>
      <c r="Q781" s="306">
        <v>104</v>
      </c>
      <c r="R781" s="306">
        <v>1032</v>
      </c>
      <c r="S781" s="210">
        <f t="shared" si="59"/>
        <v>2275.169904</v>
      </c>
      <c r="T781" s="165">
        <f t="shared" si="56"/>
        <v>0.10077519379844961</v>
      </c>
      <c r="U781" s="206"/>
      <c r="V781" s="206" t="s">
        <v>1173</v>
      </c>
      <c r="W781" s="214"/>
      <c r="X781" s="206"/>
      <c r="Y781" s="206"/>
      <c r="Z781" s="203"/>
      <c r="AA781" s="175">
        <f t="shared" si="57"/>
        <v>0</v>
      </c>
      <c r="AB781" s="281"/>
      <c r="AC781" s="313">
        <f t="shared" si="58"/>
        <v>1</v>
      </c>
    </row>
    <row r="782" spans="8:29" ht="15" customHeight="1">
      <c r="H782" s="181" t="s">
        <v>1037</v>
      </c>
      <c r="I782" s="182" t="s">
        <v>961</v>
      </c>
      <c r="J782" s="219" t="s">
        <v>1065</v>
      </c>
      <c r="K782" s="220">
        <v>2003</v>
      </c>
      <c r="L782" s="221" t="s">
        <v>1440</v>
      </c>
      <c r="M782" s="221" t="s">
        <v>260</v>
      </c>
      <c r="N782" s="221"/>
      <c r="O782" s="222"/>
      <c r="P782" s="223" t="s">
        <v>1202</v>
      </c>
      <c r="Q782" s="306">
        <v>208</v>
      </c>
      <c r="R782" s="306">
        <v>1510</v>
      </c>
      <c r="S782" s="210">
        <f t="shared" si="59"/>
        <v>3328.97922</v>
      </c>
      <c r="T782" s="165">
        <f t="shared" si="56"/>
        <v>0.13774834437086092</v>
      </c>
      <c r="U782" s="206"/>
      <c r="V782" s="206" t="s">
        <v>1173</v>
      </c>
      <c r="W782" s="214"/>
      <c r="X782" s="206"/>
      <c r="Y782" s="206"/>
      <c r="Z782" s="203"/>
      <c r="AA782" s="175">
        <f t="shared" si="57"/>
        <v>0</v>
      </c>
      <c r="AB782" s="282"/>
      <c r="AC782" s="313">
        <f t="shared" si="58"/>
        <v>1</v>
      </c>
    </row>
    <row r="783" spans="8:29" ht="15" customHeight="1">
      <c r="H783" s="181" t="s">
        <v>1038</v>
      </c>
      <c r="I783" s="182" t="s">
        <v>962</v>
      </c>
      <c r="J783" s="219" t="s">
        <v>1061</v>
      </c>
      <c r="K783" s="220">
        <v>2004</v>
      </c>
      <c r="L783" s="221" t="s">
        <v>1440</v>
      </c>
      <c r="M783" s="221" t="s">
        <v>259</v>
      </c>
      <c r="N783" s="221"/>
      <c r="O783" s="222"/>
      <c r="P783" s="223" t="s">
        <v>1202</v>
      </c>
      <c r="Q783" s="224">
        <v>334</v>
      </c>
      <c r="R783" s="224">
        <v>1340</v>
      </c>
      <c r="S783" s="210">
        <f t="shared" si="59"/>
        <v>2954.19348</v>
      </c>
      <c r="T783" s="165">
        <f t="shared" si="56"/>
        <v>0.24925373134328357</v>
      </c>
      <c r="U783" s="209"/>
      <c r="V783" s="209"/>
      <c r="W783" s="208"/>
      <c r="X783" s="209"/>
      <c r="Y783" s="209"/>
      <c r="Z783" s="209"/>
      <c r="AA783" s="175">
        <f t="shared" si="57"/>
        <v>0</v>
      </c>
      <c r="AB783" s="282"/>
      <c r="AC783" s="313">
        <f t="shared" si="58"/>
        <v>1</v>
      </c>
    </row>
    <row r="784" spans="8:29" ht="15" customHeight="1">
      <c r="H784" s="181" t="s">
        <v>1038</v>
      </c>
      <c r="I784" s="182" t="s">
        <v>963</v>
      </c>
      <c r="J784" s="219" t="s">
        <v>1061</v>
      </c>
      <c r="K784" s="220">
        <v>2004</v>
      </c>
      <c r="L784" s="221" t="s">
        <v>1440</v>
      </c>
      <c r="M784" s="221" t="s">
        <v>259</v>
      </c>
      <c r="N784" s="221"/>
      <c r="O784" s="222"/>
      <c r="P784" s="223" t="s">
        <v>1202</v>
      </c>
      <c r="Q784" s="306">
        <v>275</v>
      </c>
      <c r="R784" s="306">
        <v>930</v>
      </c>
      <c r="S784" s="210">
        <f t="shared" si="59"/>
        <v>2050.29846</v>
      </c>
      <c r="T784" s="165">
        <f t="shared" si="56"/>
        <v>0.2956989247311828</v>
      </c>
      <c r="U784" s="206"/>
      <c r="V784" s="206"/>
      <c r="W784" s="214"/>
      <c r="X784" s="206"/>
      <c r="Y784" s="206"/>
      <c r="Z784" s="203"/>
      <c r="AA784" s="175">
        <f t="shared" si="57"/>
        <v>0</v>
      </c>
      <c r="AB784" s="282"/>
      <c r="AC784" s="313">
        <f t="shared" si="58"/>
        <v>1</v>
      </c>
    </row>
    <row r="785" spans="8:29" ht="15" customHeight="1">
      <c r="H785" s="181" t="s">
        <v>1039</v>
      </c>
      <c r="I785" s="182" t="s">
        <v>1171</v>
      </c>
      <c r="J785" s="219" t="s">
        <v>1070</v>
      </c>
      <c r="K785" s="220">
        <v>2004</v>
      </c>
      <c r="L785" s="221" t="s">
        <v>1440</v>
      </c>
      <c r="M785" s="221" t="s">
        <v>1049</v>
      </c>
      <c r="N785" s="221"/>
      <c r="O785" s="222"/>
      <c r="P785" s="223" t="s">
        <v>1202</v>
      </c>
      <c r="Q785" s="224">
        <v>317</v>
      </c>
      <c r="R785" s="224">
        <v>1205</v>
      </c>
      <c r="S785" s="210">
        <f t="shared" si="59"/>
        <v>2656.5695100000003</v>
      </c>
      <c r="T785" s="165">
        <f t="shared" si="56"/>
        <v>0.26307053941908715</v>
      </c>
      <c r="U785" s="209"/>
      <c r="V785" s="209"/>
      <c r="W785" s="208"/>
      <c r="X785" s="209"/>
      <c r="Y785" s="209"/>
      <c r="Z785" s="209"/>
      <c r="AA785" s="175">
        <f t="shared" si="57"/>
        <v>0</v>
      </c>
      <c r="AB785" s="281"/>
      <c r="AC785" s="313">
        <f t="shared" si="58"/>
        <v>1</v>
      </c>
    </row>
    <row r="786" spans="8:29" ht="15" customHeight="1">
      <c r="H786" s="181" t="s">
        <v>1040</v>
      </c>
      <c r="I786" s="182" t="s">
        <v>964</v>
      </c>
      <c r="J786" s="219" t="s">
        <v>1063</v>
      </c>
      <c r="K786" s="220">
        <v>2000</v>
      </c>
      <c r="L786" s="221" t="s">
        <v>1440</v>
      </c>
      <c r="M786" s="221" t="s">
        <v>1049</v>
      </c>
      <c r="N786" s="221"/>
      <c r="O786" s="222"/>
      <c r="P786" s="223" t="s">
        <v>1202</v>
      </c>
      <c r="Q786" s="306">
        <v>388</v>
      </c>
      <c r="R786" s="306">
        <v>1250</v>
      </c>
      <c r="S786" s="210">
        <f t="shared" si="59"/>
        <v>2755.7775</v>
      </c>
      <c r="T786" s="165">
        <f t="shared" si="56"/>
        <v>0.3104</v>
      </c>
      <c r="U786" s="206"/>
      <c r="V786" s="206" t="s">
        <v>1173</v>
      </c>
      <c r="W786" s="214"/>
      <c r="X786" s="206"/>
      <c r="Y786" s="206"/>
      <c r="Z786" s="203"/>
      <c r="AA786" s="175">
        <f t="shared" si="57"/>
        <v>0</v>
      </c>
      <c r="AB786" s="285"/>
      <c r="AC786" s="313">
        <f t="shared" si="58"/>
        <v>1</v>
      </c>
    </row>
    <row r="787" spans="8:29" ht="15" customHeight="1">
      <c r="H787" s="181" t="s">
        <v>1040</v>
      </c>
      <c r="I787" s="182" t="s">
        <v>965</v>
      </c>
      <c r="J787" s="219" t="s">
        <v>1063</v>
      </c>
      <c r="K787" s="220">
        <v>2000</v>
      </c>
      <c r="L787" s="221" t="s">
        <v>1440</v>
      </c>
      <c r="M787" s="221" t="s">
        <v>1049</v>
      </c>
      <c r="N787" s="221"/>
      <c r="O787" s="222"/>
      <c r="P787" s="223" t="s">
        <v>1202</v>
      </c>
      <c r="Q787" s="306">
        <v>540</v>
      </c>
      <c r="R787" s="306">
        <v>1350</v>
      </c>
      <c r="S787" s="210">
        <f t="shared" si="59"/>
        <v>2976.2397</v>
      </c>
      <c r="T787" s="165">
        <f t="shared" si="56"/>
        <v>0.4</v>
      </c>
      <c r="U787" s="206"/>
      <c r="V787" s="206" t="s">
        <v>1173</v>
      </c>
      <c r="W787" s="214"/>
      <c r="X787" s="206"/>
      <c r="Y787" s="206"/>
      <c r="Z787" s="203">
        <v>38.872</v>
      </c>
      <c r="AA787" s="175">
        <f t="shared" si="57"/>
        <v>8.60608</v>
      </c>
      <c r="AB787" s="282"/>
      <c r="AC787" s="313">
        <f t="shared" si="58"/>
        <v>1</v>
      </c>
    </row>
    <row r="788" spans="8:29" ht="15" customHeight="1">
      <c r="H788" s="181" t="s">
        <v>1040</v>
      </c>
      <c r="I788" s="182" t="s">
        <v>966</v>
      </c>
      <c r="J788" s="219" t="s">
        <v>1063</v>
      </c>
      <c r="K788" s="220">
        <v>2002</v>
      </c>
      <c r="L788" s="221" t="s">
        <v>1440</v>
      </c>
      <c r="M788" s="221" t="s">
        <v>1049</v>
      </c>
      <c r="N788" s="221"/>
      <c r="O788" s="222"/>
      <c r="P788" s="223" t="s">
        <v>1202</v>
      </c>
      <c r="Q788" s="306">
        <v>547</v>
      </c>
      <c r="R788" s="306">
        <v>1250</v>
      </c>
      <c r="S788" s="210">
        <f t="shared" si="59"/>
        <v>2755.7775</v>
      </c>
      <c r="T788" s="165">
        <f t="shared" si="56"/>
        <v>0.4376</v>
      </c>
      <c r="U788" s="206"/>
      <c r="V788" s="206" t="s">
        <v>1173</v>
      </c>
      <c r="W788" s="214"/>
      <c r="X788" s="206"/>
      <c r="Y788" s="206"/>
      <c r="Z788" s="203"/>
      <c r="AA788" s="175">
        <f t="shared" si="57"/>
        <v>0</v>
      </c>
      <c r="AB788" s="282"/>
      <c r="AC788" s="313">
        <f t="shared" si="58"/>
        <v>1</v>
      </c>
    </row>
    <row r="789" spans="8:29" ht="15" customHeight="1">
      <c r="H789" s="181" t="s">
        <v>1040</v>
      </c>
      <c r="I789" s="182" t="s">
        <v>967</v>
      </c>
      <c r="J789" s="219" t="s">
        <v>1063</v>
      </c>
      <c r="K789" s="220">
        <v>2000</v>
      </c>
      <c r="L789" s="221" t="s">
        <v>1440</v>
      </c>
      <c r="M789" s="221" t="s">
        <v>1049</v>
      </c>
      <c r="N789" s="221"/>
      <c r="O789" s="222"/>
      <c r="P789" s="223" t="s">
        <v>1202</v>
      </c>
      <c r="Q789" s="224">
        <v>738</v>
      </c>
      <c r="R789" s="224">
        <v>1150</v>
      </c>
      <c r="S789" s="210">
        <f t="shared" si="59"/>
        <v>2535.3153</v>
      </c>
      <c r="T789" s="165">
        <f t="shared" si="56"/>
        <v>0.6417391304347826</v>
      </c>
      <c r="U789" s="209"/>
      <c r="V789" s="209" t="s">
        <v>1173</v>
      </c>
      <c r="W789" s="208"/>
      <c r="X789" s="209"/>
      <c r="Y789" s="209"/>
      <c r="Z789" s="209"/>
      <c r="AA789" s="175">
        <f t="shared" si="57"/>
        <v>0</v>
      </c>
      <c r="AB789" s="282"/>
      <c r="AC789" s="313">
        <f t="shared" si="58"/>
        <v>1</v>
      </c>
    </row>
    <row r="790" spans="8:29" ht="15" customHeight="1">
      <c r="H790" s="181" t="s">
        <v>1040</v>
      </c>
      <c r="I790" s="182" t="s">
        <v>968</v>
      </c>
      <c r="J790" s="219" t="s">
        <v>1063</v>
      </c>
      <c r="K790" s="220">
        <v>2009</v>
      </c>
      <c r="L790" s="221" t="s">
        <v>1443</v>
      </c>
      <c r="M790" s="221" t="s">
        <v>1049</v>
      </c>
      <c r="N790" s="221"/>
      <c r="O790" s="222"/>
      <c r="P790" s="223" t="s">
        <v>1202</v>
      </c>
      <c r="Q790" s="225">
        <v>738</v>
      </c>
      <c r="R790" s="225">
        <v>1070</v>
      </c>
      <c r="S790" s="164">
        <f t="shared" si="59"/>
        <v>2358.94554</v>
      </c>
      <c r="T790" s="165">
        <f t="shared" si="56"/>
        <v>0.6897196261682244</v>
      </c>
      <c r="U790" s="202"/>
      <c r="V790" s="226" t="s">
        <v>1173</v>
      </c>
      <c r="W790" s="227"/>
      <c r="X790" s="226"/>
      <c r="Y790" s="226"/>
      <c r="Z790" s="226">
        <v>37.852</v>
      </c>
      <c r="AA790" s="175">
        <f t="shared" si="57"/>
        <v>8.97328</v>
      </c>
      <c r="AB790" s="282"/>
      <c r="AC790" s="313">
        <f t="shared" si="58"/>
        <v>1</v>
      </c>
    </row>
    <row r="791" spans="8:29" ht="15" customHeight="1">
      <c r="H791" s="181" t="s">
        <v>1041</v>
      </c>
      <c r="I791" s="182" t="s">
        <v>969</v>
      </c>
      <c r="J791" s="219" t="s">
        <v>1062</v>
      </c>
      <c r="K791" s="220">
        <v>1998</v>
      </c>
      <c r="L791" s="221" t="s">
        <v>1440</v>
      </c>
      <c r="M791" s="221" t="s">
        <v>259</v>
      </c>
      <c r="N791" s="221"/>
      <c r="O791" s="222"/>
      <c r="P791" s="223" t="s">
        <v>1202</v>
      </c>
      <c r="Q791" s="306">
        <v>742</v>
      </c>
      <c r="R791" s="306">
        <v>1150</v>
      </c>
      <c r="S791" s="210">
        <f t="shared" si="59"/>
        <v>2535.3153</v>
      </c>
      <c r="T791" s="165">
        <f t="shared" si="56"/>
        <v>0.6452173913043479</v>
      </c>
      <c r="U791" s="206"/>
      <c r="V791" s="206"/>
      <c r="W791" s="214"/>
      <c r="X791" s="206"/>
      <c r="Y791" s="206"/>
      <c r="Z791" s="203"/>
      <c r="AA791" s="175">
        <f t="shared" si="57"/>
        <v>0</v>
      </c>
      <c r="AB791" s="282"/>
      <c r="AC791" s="313">
        <f t="shared" si="58"/>
        <v>1</v>
      </c>
    </row>
    <row r="792" spans="8:29" ht="15" customHeight="1">
      <c r="H792" s="181" t="s">
        <v>328</v>
      </c>
      <c r="I792" s="182" t="s">
        <v>329</v>
      </c>
      <c r="J792" s="219" t="s">
        <v>1064</v>
      </c>
      <c r="K792" s="220">
        <v>2003</v>
      </c>
      <c r="L792" s="221" t="s">
        <v>1440</v>
      </c>
      <c r="M792" s="221" t="s">
        <v>1049</v>
      </c>
      <c r="N792" s="221"/>
      <c r="O792" s="222"/>
      <c r="P792" s="223" t="s">
        <v>1202</v>
      </c>
      <c r="Q792" s="306">
        <v>828</v>
      </c>
      <c r="R792" s="306">
        <v>900</v>
      </c>
      <c r="S792" s="210">
        <f t="shared" si="59"/>
        <v>1984.1598000000001</v>
      </c>
      <c r="T792" s="165">
        <f t="shared" si="56"/>
        <v>0.92</v>
      </c>
      <c r="U792" s="206"/>
      <c r="V792" s="206" t="s">
        <v>1173</v>
      </c>
      <c r="W792" s="214"/>
      <c r="X792" s="206"/>
      <c r="Y792" s="206"/>
      <c r="Z792" s="203"/>
      <c r="AA792" s="175">
        <f t="shared" si="57"/>
        <v>0</v>
      </c>
      <c r="AB792" s="282"/>
      <c r="AC792" s="313">
        <f t="shared" si="58"/>
        <v>1</v>
      </c>
    </row>
    <row r="793" spans="8:29" ht="15" customHeight="1">
      <c r="H793" s="181" t="s">
        <v>328</v>
      </c>
      <c r="I793" s="182" t="s">
        <v>331</v>
      </c>
      <c r="J793" s="219" t="s">
        <v>1064</v>
      </c>
      <c r="K793" s="220">
        <v>2005</v>
      </c>
      <c r="L793" s="221" t="s">
        <v>1440</v>
      </c>
      <c r="M793" s="221" t="s">
        <v>1049</v>
      </c>
      <c r="N793" s="221" t="s">
        <v>1438</v>
      </c>
      <c r="O793" s="222"/>
      <c r="P793" s="223" t="s">
        <v>1202</v>
      </c>
      <c r="Q793" s="306">
        <v>648</v>
      </c>
      <c r="R793" s="306">
        <v>900</v>
      </c>
      <c r="S793" s="210">
        <f t="shared" si="59"/>
        <v>1984.1598000000001</v>
      </c>
      <c r="T793" s="165">
        <f t="shared" si="56"/>
        <v>0.72</v>
      </c>
      <c r="U793" s="206"/>
      <c r="V793" s="206" t="s">
        <v>1173</v>
      </c>
      <c r="W793" s="214"/>
      <c r="X793" s="206"/>
      <c r="Y793" s="206"/>
      <c r="Z793" s="203"/>
      <c r="AA793" s="175">
        <f t="shared" si="57"/>
        <v>0</v>
      </c>
      <c r="AB793" s="282"/>
      <c r="AC793" s="313">
        <f t="shared" si="58"/>
        <v>1</v>
      </c>
    </row>
    <row r="794" spans="8:29" ht="15" customHeight="1">
      <c r="H794" s="181" t="s">
        <v>328</v>
      </c>
      <c r="I794" s="182" t="s">
        <v>330</v>
      </c>
      <c r="J794" s="219" t="s">
        <v>1064</v>
      </c>
      <c r="K794" s="220">
        <v>2004</v>
      </c>
      <c r="L794" s="221" t="s">
        <v>1440</v>
      </c>
      <c r="M794" s="221" t="s">
        <v>1049</v>
      </c>
      <c r="N794" s="221"/>
      <c r="O794" s="222"/>
      <c r="P794" s="223" t="s">
        <v>1202</v>
      </c>
      <c r="Q794" s="306">
        <v>833</v>
      </c>
      <c r="R794" s="306">
        <v>900</v>
      </c>
      <c r="S794" s="210">
        <f t="shared" si="59"/>
        <v>1984.1598000000001</v>
      </c>
      <c r="T794" s="165">
        <f t="shared" si="56"/>
        <v>0.9255555555555556</v>
      </c>
      <c r="U794" s="206"/>
      <c r="V794" s="206" t="s">
        <v>1173</v>
      </c>
      <c r="W794" s="214"/>
      <c r="X794" s="206"/>
      <c r="Y794" s="206"/>
      <c r="Z794" s="203"/>
      <c r="AA794" s="175">
        <f t="shared" si="57"/>
        <v>0</v>
      </c>
      <c r="AB794" s="282"/>
      <c r="AC794" s="313">
        <f t="shared" si="58"/>
        <v>1</v>
      </c>
    </row>
    <row r="795" spans="8:29" ht="15" customHeight="1">
      <c r="H795" s="181" t="s">
        <v>1028</v>
      </c>
      <c r="I795" s="182" t="s">
        <v>78</v>
      </c>
      <c r="J795" s="219" t="s">
        <v>1064</v>
      </c>
      <c r="K795" s="220">
        <v>2003</v>
      </c>
      <c r="L795" s="221" t="s">
        <v>1440</v>
      </c>
      <c r="M795" s="221" t="s">
        <v>260</v>
      </c>
      <c r="N795" s="221"/>
      <c r="O795" s="222"/>
      <c r="P795" s="223" t="s">
        <v>1202</v>
      </c>
      <c r="Q795" s="306">
        <v>101</v>
      </c>
      <c r="R795" s="306">
        <v>890</v>
      </c>
      <c r="S795" s="210">
        <f t="shared" si="59"/>
        <v>1962.1135800000002</v>
      </c>
      <c r="T795" s="165">
        <f t="shared" si="56"/>
        <v>0.11348314606741573</v>
      </c>
      <c r="U795" s="206" t="s">
        <v>1150</v>
      </c>
      <c r="V795" s="206" t="s">
        <v>1173</v>
      </c>
      <c r="W795" s="214"/>
      <c r="X795" s="206"/>
      <c r="Y795" s="206"/>
      <c r="Z795" s="203"/>
      <c r="AA795" s="175">
        <f t="shared" si="57"/>
        <v>0</v>
      </c>
      <c r="AB795" s="282"/>
      <c r="AC795" s="313">
        <f t="shared" si="58"/>
        <v>1</v>
      </c>
    </row>
    <row r="796" spans="8:29" ht="15" customHeight="1">
      <c r="H796" s="181" t="s">
        <v>1028</v>
      </c>
      <c r="I796" s="182" t="s">
        <v>79</v>
      </c>
      <c r="J796" s="219" t="s">
        <v>1064</v>
      </c>
      <c r="K796" s="220">
        <v>2003</v>
      </c>
      <c r="L796" s="221" t="s">
        <v>1440</v>
      </c>
      <c r="M796" s="221" t="s">
        <v>260</v>
      </c>
      <c r="N796" s="221"/>
      <c r="O796" s="222"/>
      <c r="P796" s="223" t="s">
        <v>1202</v>
      </c>
      <c r="Q796" s="306">
        <v>116</v>
      </c>
      <c r="R796" s="306">
        <v>960</v>
      </c>
      <c r="S796" s="210">
        <f t="shared" si="59"/>
        <v>2116.43712</v>
      </c>
      <c r="T796" s="165">
        <f t="shared" si="56"/>
        <v>0.12083333333333333</v>
      </c>
      <c r="U796" s="206"/>
      <c r="V796" s="206" t="s">
        <v>1173</v>
      </c>
      <c r="W796" s="214"/>
      <c r="X796" s="206"/>
      <c r="Y796" s="206"/>
      <c r="Z796" s="203"/>
      <c r="AA796" s="175">
        <f t="shared" si="57"/>
        <v>0</v>
      </c>
      <c r="AB796" s="282"/>
      <c r="AC796" s="313">
        <f t="shared" si="58"/>
        <v>1</v>
      </c>
    </row>
    <row r="797" spans="8:29" ht="15" customHeight="1">
      <c r="H797" s="181" t="s">
        <v>1028</v>
      </c>
      <c r="I797" s="182" t="s">
        <v>80</v>
      </c>
      <c r="J797" s="219" t="s">
        <v>1064</v>
      </c>
      <c r="K797" s="220">
        <v>1985</v>
      </c>
      <c r="L797" s="221" t="s">
        <v>1440</v>
      </c>
      <c r="M797" s="221" t="s">
        <v>261</v>
      </c>
      <c r="N797" s="221" t="s">
        <v>1438</v>
      </c>
      <c r="O797" s="222"/>
      <c r="P797" s="223" t="s">
        <v>1202</v>
      </c>
      <c r="Q797" s="306">
        <v>199</v>
      </c>
      <c r="R797" s="306">
        <v>1145</v>
      </c>
      <c r="S797" s="210">
        <f t="shared" si="59"/>
        <v>2524.29219</v>
      </c>
      <c r="T797" s="165">
        <f t="shared" si="56"/>
        <v>0.1737991266375546</v>
      </c>
      <c r="U797" s="206"/>
      <c r="V797" s="206" t="s">
        <v>1173</v>
      </c>
      <c r="W797" s="214"/>
      <c r="X797" s="206"/>
      <c r="Y797" s="206"/>
      <c r="Z797" s="203"/>
      <c r="AA797" s="175">
        <f t="shared" si="57"/>
        <v>0</v>
      </c>
      <c r="AB797" s="281"/>
      <c r="AC797" s="313">
        <f t="shared" si="58"/>
        <v>1</v>
      </c>
    </row>
    <row r="798" spans="8:29" ht="15" customHeight="1">
      <c r="H798" s="181" t="s">
        <v>1028</v>
      </c>
      <c r="I798" s="182" t="s">
        <v>81</v>
      </c>
      <c r="J798" s="219" t="s">
        <v>1064</v>
      </c>
      <c r="K798" s="220">
        <v>1986</v>
      </c>
      <c r="L798" s="221" t="s">
        <v>1440</v>
      </c>
      <c r="M798" s="221" t="s">
        <v>261</v>
      </c>
      <c r="N798" s="221" t="s">
        <v>1438</v>
      </c>
      <c r="O798" s="222"/>
      <c r="P798" s="223" t="s">
        <v>1202</v>
      </c>
      <c r="Q798" s="306">
        <v>471</v>
      </c>
      <c r="R798" s="306">
        <v>910</v>
      </c>
      <c r="S798" s="210">
        <f t="shared" si="59"/>
        <v>2006.20602</v>
      </c>
      <c r="T798" s="165">
        <f t="shared" si="56"/>
        <v>0.5175824175824176</v>
      </c>
      <c r="U798" s="206" t="s">
        <v>1150</v>
      </c>
      <c r="V798" s="206" t="s">
        <v>1173</v>
      </c>
      <c r="W798" s="214"/>
      <c r="X798" s="206"/>
      <c r="Y798" s="206"/>
      <c r="Z798" s="203">
        <v>38.628</v>
      </c>
      <c r="AA798" s="175">
        <f t="shared" si="57"/>
        <v>8.69392</v>
      </c>
      <c r="AB798" s="282"/>
      <c r="AC798" s="313">
        <f t="shared" si="58"/>
        <v>1</v>
      </c>
    </row>
    <row r="799" spans="8:29" ht="15" customHeight="1">
      <c r="H799" s="181" t="s">
        <v>1028</v>
      </c>
      <c r="I799" s="182" t="s">
        <v>82</v>
      </c>
      <c r="J799" s="219" t="s">
        <v>1064</v>
      </c>
      <c r="K799" s="220">
        <v>1985</v>
      </c>
      <c r="L799" s="221" t="s">
        <v>1440</v>
      </c>
      <c r="M799" s="221" t="s">
        <v>261</v>
      </c>
      <c r="N799" s="221" t="s">
        <v>1438</v>
      </c>
      <c r="O799" s="222"/>
      <c r="P799" s="223" t="s">
        <v>1202</v>
      </c>
      <c r="Q799" s="306">
        <v>345</v>
      </c>
      <c r="R799" s="306">
        <v>940</v>
      </c>
      <c r="S799" s="210">
        <f t="shared" si="59"/>
        <v>2072.34468</v>
      </c>
      <c r="T799" s="165">
        <f t="shared" si="56"/>
        <v>0.3670212765957447</v>
      </c>
      <c r="U799" s="206" t="s">
        <v>1150</v>
      </c>
      <c r="V799" s="206" t="s">
        <v>1173</v>
      </c>
      <c r="W799" s="214"/>
      <c r="X799" s="206"/>
      <c r="Y799" s="206"/>
      <c r="Z799" s="203"/>
      <c r="AA799" s="175">
        <f t="shared" si="57"/>
        <v>0</v>
      </c>
      <c r="AB799" s="282"/>
      <c r="AC799" s="313">
        <f t="shared" si="58"/>
        <v>1</v>
      </c>
    </row>
    <row r="800" spans="8:29" ht="15" customHeight="1">
      <c r="H800" s="181" t="s">
        <v>1028</v>
      </c>
      <c r="I800" s="182" t="s">
        <v>83</v>
      </c>
      <c r="J800" s="219" t="s">
        <v>1064</v>
      </c>
      <c r="K800" s="220">
        <v>2001</v>
      </c>
      <c r="L800" s="221" t="s">
        <v>1440</v>
      </c>
      <c r="M800" s="221" t="s">
        <v>260</v>
      </c>
      <c r="N800" s="221"/>
      <c r="O800" s="222"/>
      <c r="P800" s="223" t="s">
        <v>1202</v>
      </c>
      <c r="Q800" s="306">
        <v>134</v>
      </c>
      <c r="R800" s="306">
        <v>1190</v>
      </c>
      <c r="S800" s="210">
        <f t="shared" si="59"/>
        <v>2623.50018</v>
      </c>
      <c r="T800" s="165">
        <f t="shared" si="56"/>
        <v>0.11260504201680673</v>
      </c>
      <c r="U800" s="206"/>
      <c r="V800" s="206" t="s">
        <v>1173</v>
      </c>
      <c r="W800" s="214"/>
      <c r="X800" s="206"/>
      <c r="Y800" s="206"/>
      <c r="Z800" s="203"/>
      <c r="AA800" s="175">
        <f t="shared" si="57"/>
        <v>0</v>
      </c>
      <c r="AB800" s="281"/>
      <c r="AC800" s="313">
        <f t="shared" si="58"/>
        <v>1</v>
      </c>
    </row>
    <row r="801" spans="8:29" ht="15" customHeight="1">
      <c r="H801" s="181" t="s">
        <v>1028</v>
      </c>
      <c r="I801" s="182" t="s">
        <v>84</v>
      </c>
      <c r="J801" s="219" t="s">
        <v>1064</v>
      </c>
      <c r="K801" s="220">
        <v>1999</v>
      </c>
      <c r="L801" s="221" t="s">
        <v>1440</v>
      </c>
      <c r="M801" s="221" t="s">
        <v>261</v>
      </c>
      <c r="N801" s="221" t="s">
        <v>1438</v>
      </c>
      <c r="O801" s="222"/>
      <c r="P801" s="223" t="s">
        <v>1202</v>
      </c>
      <c r="Q801" s="224">
        <v>300</v>
      </c>
      <c r="R801" s="224">
        <v>1230</v>
      </c>
      <c r="S801" s="210">
        <f t="shared" si="59"/>
        <v>2711.6850600000002</v>
      </c>
      <c r="T801" s="165">
        <f t="shared" si="56"/>
        <v>0.24390243902439024</v>
      </c>
      <c r="U801" s="209" t="s">
        <v>1150</v>
      </c>
      <c r="V801" s="209" t="s">
        <v>1173</v>
      </c>
      <c r="W801" s="208"/>
      <c r="X801" s="209"/>
      <c r="Y801" s="209"/>
      <c r="Z801" s="209"/>
      <c r="AA801" s="175">
        <f t="shared" si="57"/>
        <v>0</v>
      </c>
      <c r="AB801" s="282"/>
      <c r="AC801" s="313">
        <f t="shared" si="58"/>
        <v>1</v>
      </c>
    </row>
    <row r="802" spans="8:29" ht="15" customHeight="1">
      <c r="H802" s="181" t="s">
        <v>1028</v>
      </c>
      <c r="I802" s="182" t="s">
        <v>85</v>
      </c>
      <c r="J802" s="219" t="s">
        <v>1064</v>
      </c>
      <c r="K802" s="220">
        <v>2003</v>
      </c>
      <c r="L802" s="221" t="s">
        <v>1440</v>
      </c>
      <c r="M802" s="221" t="s">
        <v>260</v>
      </c>
      <c r="N802" s="221"/>
      <c r="O802" s="222"/>
      <c r="P802" s="223" t="s">
        <v>1202</v>
      </c>
      <c r="Q802" s="306">
        <v>174</v>
      </c>
      <c r="R802" s="306">
        <v>1110</v>
      </c>
      <c r="S802" s="210">
        <f t="shared" si="59"/>
        <v>2447.13042</v>
      </c>
      <c r="T802" s="165">
        <f t="shared" si="56"/>
        <v>0.15675675675675677</v>
      </c>
      <c r="U802" s="206"/>
      <c r="V802" s="206" t="s">
        <v>1173</v>
      </c>
      <c r="W802" s="214"/>
      <c r="X802" s="206"/>
      <c r="Y802" s="206"/>
      <c r="Z802" s="203"/>
      <c r="AA802" s="175">
        <f t="shared" si="57"/>
        <v>0</v>
      </c>
      <c r="AB802" s="282"/>
      <c r="AC802" s="313">
        <f t="shared" si="58"/>
        <v>1</v>
      </c>
    </row>
    <row r="803" spans="8:29" ht="15" customHeight="1">
      <c r="H803" s="181" t="s">
        <v>1028</v>
      </c>
      <c r="I803" s="182" t="s">
        <v>86</v>
      </c>
      <c r="J803" s="219" t="s">
        <v>1064</v>
      </c>
      <c r="K803" s="220">
        <v>1999</v>
      </c>
      <c r="L803" s="221" t="s">
        <v>1440</v>
      </c>
      <c r="M803" s="221" t="s">
        <v>260</v>
      </c>
      <c r="N803" s="221"/>
      <c r="O803" s="222"/>
      <c r="P803" s="223" t="s">
        <v>1202</v>
      </c>
      <c r="Q803" s="306">
        <v>138</v>
      </c>
      <c r="R803" s="306">
        <v>1080</v>
      </c>
      <c r="S803" s="210">
        <f t="shared" si="59"/>
        <v>2380.99176</v>
      </c>
      <c r="T803" s="165">
        <f t="shared" si="56"/>
        <v>0.12777777777777777</v>
      </c>
      <c r="U803" s="206"/>
      <c r="V803" s="206" t="s">
        <v>1173</v>
      </c>
      <c r="W803" s="214"/>
      <c r="X803" s="206"/>
      <c r="Y803" s="206"/>
      <c r="Z803" s="203"/>
      <c r="AA803" s="175">
        <f t="shared" si="57"/>
        <v>0</v>
      </c>
      <c r="AB803" s="282"/>
      <c r="AC803" s="313">
        <f t="shared" si="58"/>
        <v>1</v>
      </c>
    </row>
    <row r="804" spans="8:29" ht="15" customHeight="1">
      <c r="H804" s="181" t="s">
        <v>1028</v>
      </c>
      <c r="I804" s="182" t="s">
        <v>87</v>
      </c>
      <c r="J804" s="219" t="s">
        <v>1064</v>
      </c>
      <c r="K804" s="220">
        <v>2007</v>
      </c>
      <c r="L804" s="221" t="s">
        <v>1443</v>
      </c>
      <c r="M804" s="221" t="s">
        <v>260</v>
      </c>
      <c r="N804" s="221"/>
      <c r="O804" s="222"/>
      <c r="P804" s="223" t="s">
        <v>1202</v>
      </c>
      <c r="Q804" s="224">
        <v>182</v>
      </c>
      <c r="R804" s="224">
        <v>1260</v>
      </c>
      <c r="S804" s="210">
        <f t="shared" si="59"/>
        <v>2777.8237200000003</v>
      </c>
      <c r="T804" s="165">
        <f t="shared" si="56"/>
        <v>0.14444444444444443</v>
      </c>
      <c r="U804" s="209"/>
      <c r="V804" s="209" t="s">
        <v>1173</v>
      </c>
      <c r="W804" s="208"/>
      <c r="X804" s="209"/>
      <c r="Y804" s="209"/>
      <c r="Z804" s="209"/>
      <c r="AA804" s="175">
        <f t="shared" si="57"/>
        <v>0</v>
      </c>
      <c r="AB804" s="282"/>
      <c r="AC804" s="313">
        <f t="shared" si="58"/>
        <v>1</v>
      </c>
    </row>
    <row r="805" spans="8:29" ht="15" customHeight="1">
      <c r="H805" s="181" t="s">
        <v>1028</v>
      </c>
      <c r="I805" s="182" t="s">
        <v>88</v>
      </c>
      <c r="J805" s="219" t="s">
        <v>1064</v>
      </c>
      <c r="K805" s="220">
        <v>2004</v>
      </c>
      <c r="L805" s="221" t="s">
        <v>1443</v>
      </c>
      <c r="M805" s="221" t="s">
        <v>260</v>
      </c>
      <c r="N805" s="221"/>
      <c r="O805" s="222"/>
      <c r="P805" s="223" t="s">
        <v>1202</v>
      </c>
      <c r="Q805" s="306">
        <v>137</v>
      </c>
      <c r="R805" s="306">
        <v>1490</v>
      </c>
      <c r="S805" s="210">
        <f aca="true" t="shared" si="60" ref="S805:S868">IF(R805&gt;0,R805*2.204622,"")</f>
        <v>3284.8867800000003</v>
      </c>
      <c r="T805" s="165">
        <f t="shared" si="56"/>
        <v>0.09194630872483221</v>
      </c>
      <c r="U805" s="206"/>
      <c r="V805" s="206" t="s">
        <v>1173</v>
      </c>
      <c r="W805" s="214"/>
      <c r="X805" s="206"/>
      <c r="Y805" s="206"/>
      <c r="Z805" s="203"/>
      <c r="AA805" s="175">
        <f t="shared" si="57"/>
        <v>0</v>
      </c>
      <c r="AB805" s="282"/>
      <c r="AC805" s="313">
        <f t="shared" si="58"/>
        <v>1</v>
      </c>
    </row>
    <row r="806" spans="8:29" ht="15" customHeight="1">
      <c r="H806" s="181" t="s">
        <v>1028</v>
      </c>
      <c r="I806" s="182" t="s">
        <v>89</v>
      </c>
      <c r="J806" s="219" t="s">
        <v>1064</v>
      </c>
      <c r="K806" s="220">
        <v>2004</v>
      </c>
      <c r="L806" s="221" t="s">
        <v>1440</v>
      </c>
      <c r="M806" s="221" t="s">
        <v>260</v>
      </c>
      <c r="N806" s="221"/>
      <c r="O806" s="222"/>
      <c r="P806" s="223" t="s">
        <v>1202</v>
      </c>
      <c r="Q806" s="306">
        <v>135</v>
      </c>
      <c r="R806" s="306">
        <v>1260</v>
      </c>
      <c r="S806" s="210">
        <f t="shared" si="60"/>
        <v>2777.8237200000003</v>
      </c>
      <c r="T806" s="165">
        <f t="shared" si="56"/>
        <v>0.10714285714285714</v>
      </c>
      <c r="U806" s="206"/>
      <c r="V806" s="206" t="s">
        <v>1173</v>
      </c>
      <c r="W806" s="214"/>
      <c r="X806" s="206"/>
      <c r="Y806" s="206"/>
      <c r="Z806" s="203"/>
      <c r="AA806" s="175">
        <f t="shared" si="57"/>
        <v>0</v>
      </c>
      <c r="AB806" s="282"/>
      <c r="AC806" s="313">
        <f t="shared" si="58"/>
        <v>1</v>
      </c>
    </row>
    <row r="807" spans="8:29" ht="15" customHeight="1">
      <c r="H807" s="181" t="s">
        <v>1028</v>
      </c>
      <c r="I807" s="182" t="s">
        <v>90</v>
      </c>
      <c r="J807" s="219" t="s">
        <v>1064</v>
      </c>
      <c r="K807" s="220">
        <v>1992</v>
      </c>
      <c r="L807" s="221" t="s">
        <v>1440</v>
      </c>
      <c r="M807" s="221" t="s">
        <v>1049</v>
      </c>
      <c r="N807" s="221"/>
      <c r="O807" s="222"/>
      <c r="P807" s="223" t="s">
        <v>1202</v>
      </c>
      <c r="Q807" s="306">
        <v>799</v>
      </c>
      <c r="R807" s="306">
        <v>750</v>
      </c>
      <c r="S807" s="210">
        <f t="shared" si="60"/>
        <v>1653.4665</v>
      </c>
      <c r="T807" s="165">
        <f t="shared" si="56"/>
        <v>1.0653333333333332</v>
      </c>
      <c r="U807" s="206"/>
      <c r="V807" s="206" t="s">
        <v>1173</v>
      </c>
      <c r="W807" s="214"/>
      <c r="X807" s="206"/>
      <c r="Y807" s="206"/>
      <c r="Z807" s="203"/>
      <c r="AA807" s="175">
        <f t="shared" si="57"/>
        <v>0</v>
      </c>
      <c r="AB807" s="281"/>
      <c r="AC807" s="313">
        <f t="shared" si="58"/>
        <v>1</v>
      </c>
    </row>
    <row r="808" spans="8:29" ht="15" customHeight="1">
      <c r="H808" s="181" t="s">
        <v>1028</v>
      </c>
      <c r="I808" s="182" t="s">
        <v>91</v>
      </c>
      <c r="J808" s="219" t="s">
        <v>1064</v>
      </c>
      <c r="K808" s="220">
        <v>2010</v>
      </c>
      <c r="L808" s="221" t="s">
        <v>1443</v>
      </c>
      <c r="M808" s="221" t="s">
        <v>1049</v>
      </c>
      <c r="N808" s="221"/>
      <c r="O808" s="222"/>
      <c r="P808" s="223" t="s">
        <v>1202</v>
      </c>
      <c r="Q808" s="306">
        <v>713</v>
      </c>
      <c r="R808" s="306">
        <v>930</v>
      </c>
      <c r="S808" s="210">
        <f t="shared" si="60"/>
        <v>2050.29846</v>
      </c>
      <c r="T808" s="165">
        <f t="shared" si="56"/>
        <v>0.7666666666666667</v>
      </c>
      <c r="U808" s="206"/>
      <c r="V808" s="206" t="s">
        <v>1173</v>
      </c>
      <c r="W808" s="214"/>
      <c r="X808" s="206"/>
      <c r="Y808" s="206"/>
      <c r="Z808" s="203"/>
      <c r="AA808" s="175">
        <f t="shared" si="57"/>
        <v>0</v>
      </c>
      <c r="AB808" s="282"/>
      <c r="AC808" s="313">
        <f t="shared" si="58"/>
        <v>1</v>
      </c>
    </row>
    <row r="809" spans="8:29" ht="15" customHeight="1">
      <c r="H809" s="181" t="s">
        <v>1028</v>
      </c>
      <c r="I809" s="182" t="s">
        <v>92</v>
      </c>
      <c r="J809" s="219" t="s">
        <v>1064</v>
      </c>
      <c r="K809" s="220">
        <v>2010</v>
      </c>
      <c r="L809" s="221" t="s">
        <v>1443</v>
      </c>
      <c r="M809" s="221" t="s">
        <v>1049</v>
      </c>
      <c r="N809" s="221"/>
      <c r="O809" s="222"/>
      <c r="P809" s="223" t="s">
        <v>1202</v>
      </c>
      <c r="Q809" s="306">
        <v>713</v>
      </c>
      <c r="R809" s="306">
        <v>930</v>
      </c>
      <c r="S809" s="210">
        <f t="shared" si="60"/>
        <v>2050.29846</v>
      </c>
      <c r="T809" s="165">
        <f t="shared" si="56"/>
        <v>0.7666666666666667</v>
      </c>
      <c r="U809" s="206"/>
      <c r="V809" s="206" t="s">
        <v>1173</v>
      </c>
      <c r="W809" s="214"/>
      <c r="X809" s="206"/>
      <c r="Y809" s="206"/>
      <c r="Z809" s="203"/>
      <c r="AA809" s="175">
        <f t="shared" si="57"/>
        <v>0</v>
      </c>
      <c r="AB809" s="282"/>
      <c r="AC809" s="313">
        <f t="shared" si="58"/>
        <v>1</v>
      </c>
    </row>
    <row r="810" spans="8:29" ht="15" customHeight="1">
      <c r="H810" s="181" t="s">
        <v>1028</v>
      </c>
      <c r="I810" s="182" t="s">
        <v>93</v>
      </c>
      <c r="J810" s="219" t="s">
        <v>1064</v>
      </c>
      <c r="K810" s="220">
        <v>1998</v>
      </c>
      <c r="L810" s="221" t="s">
        <v>1440</v>
      </c>
      <c r="M810" s="221" t="s">
        <v>260</v>
      </c>
      <c r="N810" s="221"/>
      <c r="O810" s="222"/>
      <c r="P810" s="223" t="s">
        <v>1202</v>
      </c>
      <c r="Q810" s="306">
        <v>204</v>
      </c>
      <c r="R810" s="306">
        <v>1560.6</v>
      </c>
      <c r="S810" s="210">
        <f t="shared" si="60"/>
        <v>3440.5330931999997</v>
      </c>
      <c r="T810" s="165">
        <f t="shared" si="56"/>
        <v>0.13071895424836602</v>
      </c>
      <c r="U810" s="206"/>
      <c r="V810" s="206" t="s">
        <v>1173</v>
      </c>
      <c r="W810" s="214"/>
      <c r="X810" s="206"/>
      <c r="Y810" s="206"/>
      <c r="Z810" s="203"/>
      <c r="AA810" s="175">
        <f t="shared" si="57"/>
        <v>0</v>
      </c>
      <c r="AB810" s="281"/>
      <c r="AC810" s="313">
        <f t="shared" si="58"/>
        <v>1</v>
      </c>
    </row>
    <row r="811" spans="8:29" ht="15" customHeight="1">
      <c r="H811" s="181" t="s">
        <v>1024</v>
      </c>
      <c r="I811" s="182" t="s">
        <v>95</v>
      </c>
      <c r="J811" s="219" t="s">
        <v>1062</v>
      </c>
      <c r="K811" s="220">
        <v>1971</v>
      </c>
      <c r="L811" s="221" t="s">
        <v>1440</v>
      </c>
      <c r="M811" s="221" t="s">
        <v>259</v>
      </c>
      <c r="N811" s="221"/>
      <c r="O811" s="222"/>
      <c r="P811" s="223" t="s">
        <v>1202</v>
      </c>
      <c r="Q811" s="225">
        <v>403</v>
      </c>
      <c r="R811" s="225">
        <v>1576</v>
      </c>
      <c r="S811" s="210">
        <f t="shared" si="60"/>
        <v>3474.484272</v>
      </c>
      <c r="T811" s="165">
        <f t="shared" si="56"/>
        <v>0.25571065989847713</v>
      </c>
      <c r="U811" s="209"/>
      <c r="V811" s="209"/>
      <c r="W811" s="208"/>
      <c r="X811" s="209"/>
      <c r="Y811" s="209"/>
      <c r="Z811" s="209">
        <v>43.581</v>
      </c>
      <c r="AA811" s="175">
        <f t="shared" si="57"/>
        <v>6.9108399999999985</v>
      </c>
      <c r="AB811" s="282">
        <v>14.13</v>
      </c>
      <c r="AC811" s="313">
        <f t="shared" si="58"/>
        <v>1</v>
      </c>
    </row>
    <row r="812" spans="8:29" ht="15" customHeight="1">
      <c r="H812" s="181" t="s">
        <v>1024</v>
      </c>
      <c r="I812" s="182" t="s">
        <v>94</v>
      </c>
      <c r="J812" s="219" t="s">
        <v>1062</v>
      </c>
      <c r="K812" s="220">
        <v>1970</v>
      </c>
      <c r="L812" s="221" t="s">
        <v>1440</v>
      </c>
      <c r="M812" s="221" t="s">
        <v>259</v>
      </c>
      <c r="N812" s="221"/>
      <c r="O812" s="222"/>
      <c r="P812" s="223" t="s">
        <v>1202</v>
      </c>
      <c r="Q812" s="306">
        <v>425</v>
      </c>
      <c r="R812" s="306">
        <v>1755</v>
      </c>
      <c r="S812" s="210">
        <f t="shared" si="60"/>
        <v>3869.11161</v>
      </c>
      <c r="T812" s="165">
        <f t="shared" si="56"/>
        <v>0.24216524216524216</v>
      </c>
      <c r="U812" s="206"/>
      <c r="V812" s="206"/>
      <c r="W812" s="214"/>
      <c r="X812" s="206"/>
      <c r="Y812" s="206"/>
      <c r="Z812" s="203"/>
      <c r="AA812" s="175">
        <f t="shared" si="57"/>
        <v>0</v>
      </c>
      <c r="AB812" s="281"/>
      <c r="AC812" s="313">
        <f t="shared" si="58"/>
        <v>1</v>
      </c>
    </row>
    <row r="813" spans="8:29" ht="15" customHeight="1">
      <c r="H813" s="181" t="s">
        <v>1025</v>
      </c>
      <c r="I813" s="182" t="s">
        <v>96</v>
      </c>
      <c r="J813" s="219" t="s">
        <v>1062</v>
      </c>
      <c r="K813" s="220">
        <v>2004</v>
      </c>
      <c r="L813" s="221" t="s">
        <v>1440</v>
      </c>
      <c r="M813" s="221" t="s">
        <v>259</v>
      </c>
      <c r="N813" s="221"/>
      <c r="O813" s="222"/>
      <c r="P813" s="223" t="s">
        <v>1202</v>
      </c>
      <c r="Q813" s="306">
        <v>350</v>
      </c>
      <c r="R813" s="306">
        <v>1690</v>
      </c>
      <c r="S813" s="210">
        <f t="shared" si="60"/>
        <v>3725.81118</v>
      </c>
      <c r="T813" s="165">
        <f t="shared" si="56"/>
        <v>0.20710059171597633</v>
      </c>
      <c r="U813" s="206"/>
      <c r="V813" s="206"/>
      <c r="W813" s="214"/>
      <c r="X813" s="206"/>
      <c r="Y813" s="206"/>
      <c r="Z813" s="203"/>
      <c r="AA813" s="175">
        <f t="shared" si="57"/>
        <v>0</v>
      </c>
      <c r="AB813" s="282"/>
      <c r="AC813" s="313">
        <f t="shared" si="58"/>
        <v>1</v>
      </c>
    </row>
    <row r="814" spans="8:29" ht="15" customHeight="1">
      <c r="H814" s="181" t="s">
        <v>1025</v>
      </c>
      <c r="I814" s="182" t="s">
        <v>97</v>
      </c>
      <c r="J814" s="219" t="s">
        <v>1062</v>
      </c>
      <c r="K814" s="220">
        <v>2002</v>
      </c>
      <c r="L814" s="221" t="s">
        <v>1440</v>
      </c>
      <c r="M814" s="221" t="s">
        <v>259</v>
      </c>
      <c r="N814" s="221" t="s">
        <v>1439</v>
      </c>
      <c r="O814" s="222"/>
      <c r="P814" s="223" t="s">
        <v>1202</v>
      </c>
      <c r="Q814" s="224">
        <v>239</v>
      </c>
      <c r="R814" s="224">
        <v>1318</v>
      </c>
      <c r="S814" s="210">
        <f t="shared" si="60"/>
        <v>2905.691796</v>
      </c>
      <c r="T814" s="165">
        <f t="shared" si="56"/>
        <v>0.18133535660091046</v>
      </c>
      <c r="U814" s="209"/>
      <c r="V814" s="209"/>
      <c r="W814" s="208"/>
      <c r="X814" s="209"/>
      <c r="Y814" s="209"/>
      <c r="Z814" s="209"/>
      <c r="AA814" s="175">
        <f t="shared" si="57"/>
        <v>0</v>
      </c>
      <c r="AB814" s="282"/>
      <c r="AC814" s="313">
        <f t="shared" si="58"/>
        <v>1</v>
      </c>
    </row>
    <row r="815" spans="8:29" ht="15" customHeight="1">
      <c r="H815" s="181" t="s">
        <v>1025</v>
      </c>
      <c r="I815" s="182" t="s">
        <v>98</v>
      </c>
      <c r="J815" s="219" t="s">
        <v>1062</v>
      </c>
      <c r="K815" s="220">
        <v>2002</v>
      </c>
      <c r="L815" s="221" t="s">
        <v>1440</v>
      </c>
      <c r="M815" s="221" t="s">
        <v>260</v>
      </c>
      <c r="N815" s="221" t="s">
        <v>1439</v>
      </c>
      <c r="O815" s="222"/>
      <c r="P815" s="223" t="s">
        <v>1202</v>
      </c>
      <c r="Q815" s="306">
        <v>188</v>
      </c>
      <c r="R815" s="306">
        <v>1275</v>
      </c>
      <c r="S815" s="210">
        <f t="shared" si="60"/>
        <v>2810.89305</v>
      </c>
      <c r="T815" s="165">
        <f t="shared" si="56"/>
        <v>0.14745098039215687</v>
      </c>
      <c r="U815" s="206"/>
      <c r="V815" s="206"/>
      <c r="W815" s="214"/>
      <c r="X815" s="206"/>
      <c r="Y815" s="206"/>
      <c r="Z815" s="203"/>
      <c r="AA815" s="175">
        <f t="shared" si="57"/>
        <v>0</v>
      </c>
      <c r="AB815" s="281"/>
      <c r="AC815" s="313">
        <f t="shared" si="58"/>
        <v>1</v>
      </c>
    </row>
    <row r="816" spans="8:29" ht="15" customHeight="1">
      <c r="H816" s="181" t="s">
        <v>1025</v>
      </c>
      <c r="I816" s="182" t="s">
        <v>99</v>
      </c>
      <c r="J816" s="219" t="s">
        <v>1062</v>
      </c>
      <c r="K816" s="220">
        <v>1964</v>
      </c>
      <c r="L816" s="221" t="s">
        <v>1440</v>
      </c>
      <c r="M816" s="221" t="s">
        <v>259</v>
      </c>
      <c r="N816" s="221"/>
      <c r="O816" s="222"/>
      <c r="P816" s="223" t="s">
        <v>1202</v>
      </c>
      <c r="Q816" s="225">
        <v>316</v>
      </c>
      <c r="R816" s="225">
        <v>1420</v>
      </c>
      <c r="S816" s="210">
        <f t="shared" si="60"/>
        <v>3130.56324</v>
      </c>
      <c r="T816" s="165">
        <f t="shared" si="56"/>
        <v>0.22253521126760564</v>
      </c>
      <c r="U816" s="209"/>
      <c r="V816" s="209"/>
      <c r="W816" s="208"/>
      <c r="X816" s="209"/>
      <c r="Y816" s="209"/>
      <c r="Z816" s="209"/>
      <c r="AA816" s="175">
        <f t="shared" si="57"/>
        <v>0</v>
      </c>
      <c r="AB816" s="282"/>
      <c r="AC816" s="313">
        <f t="shared" si="58"/>
        <v>1</v>
      </c>
    </row>
    <row r="817" spans="8:29" ht="15" customHeight="1">
      <c r="H817" s="181" t="s">
        <v>1025</v>
      </c>
      <c r="I817" s="182" t="s">
        <v>100</v>
      </c>
      <c r="J817" s="219" t="s">
        <v>1062</v>
      </c>
      <c r="K817" s="220">
        <v>2003</v>
      </c>
      <c r="L817" s="221" t="s">
        <v>1440</v>
      </c>
      <c r="M817" s="221" t="s">
        <v>260</v>
      </c>
      <c r="N817" s="221"/>
      <c r="O817" s="222"/>
      <c r="P817" s="223" t="s">
        <v>1202</v>
      </c>
      <c r="Q817" s="306">
        <v>180</v>
      </c>
      <c r="R817" s="306">
        <v>1273</v>
      </c>
      <c r="S817" s="210">
        <f t="shared" si="60"/>
        <v>2806.483806</v>
      </c>
      <c r="T817" s="165">
        <f t="shared" si="56"/>
        <v>0.14139827179890024</v>
      </c>
      <c r="U817" s="206"/>
      <c r="V817" s="206"/>
      <c r="W817" s="214"/>
      <c r="X817" s="206"/>
      <c r="Y817" s="206"/>
      <c r="Z817" s="203"/>
      <c r="AA817" s="175">
        <f t="shared" si="57"/>
        <v>0</v>
      </c>
      <c r="AB817" s="282"/>
      <c r="AC817" s="313">
        <f t="shared" si="58"/>
        <v>1</v>
      </c>
    </row>
    <row r="818" spans="8:29" ht="15" customHeight="1">
      <c r="H818" s="181" t="s">
        <v>1029</v>
      </c>
      <c r="I818" s="182" t="s">
        <v>332</v>
      </c>
      <c r="J818" s="219" t="s">
        <v>1061</v>
      </c>
      <c r="K818" s="220">
        <v>2004</v>
      </c>
      <c r="L818" s="221" t="s">
        <v>1440</v>
      </c>
      <c r="M818" s="221" t="s">
        <v>259</v>
      </c>
      <c r="N818" s="221"/>
      <c r="O818" s="222"/>
      <c r="P818" s="223" t="s">
        <v>1202</v>
      </c>
      <c r="Q818" s="306">
        <v>312</v>
      </c>
      <c r="R818" s="306">
        <v>1100</v>
      </c>
      <c r="S818" s="210">
        <f t="shared" si="60"/>
        <v>2425.0842000000002</v>
      </c>
      <c r="T818" s="165">
        <f t="shared" si="56"/>
        <v>0.28363636363636363</v>
      </c>
      <c r="U818" s="206" t="s">
        <v>1227</v>
      </c>
      <c r="V818" s="206"/>
      <c r="W818" s="214"/>
      <c r="X818" s="206"/>
      <c r="Y818" s="206"/>
      <c r="Z818" s="203"/>
      <c r="AA818" s="175">
        <f t="shared" si="57"/>
        <v>0</v>
      </c>
      <c r="AB818" s="282"/>
      <c r="AC818" s="313">
        <f t="shared" si="58"/>
        <v>1</v>
      </c>
    </row>
    <row r="819" spans="8:29" ht="15" customHeight="1">
      <c r="H819" s="181" t="s">
        <v>1029</v>
      </c>
      <c r="I819" s="182" t="s">
        <v>30</v>
      </c>
      <c r="J819" s="219" t="s">
        <v>1061</v>
      </c>
      <c r="K819" s="220">
        <v>2006</v>
      </c>
      <c r="L819" s="221" t="s">
        <v>1443</v>
      </c>
      <c r="M819" s="221" t="s">
        <v>259</v>
      </c>
      <c r="N819" s="221"/>
      <c r="O819" s="222"/>
      <c r="P819" s="223" t="s">
        <v>1202</v>
      </c>
      <c r="Q819" s="306">
        <v>312</v>
      </c>
      <c r="R819" s="306">
        <v>1100</v>
      </c>
      <c r="S819" s="210">
        <f t="shared" si="60"/>
        <v>2425.0842000000002</v>
      </c>
      <c r="T819" s="165">
        <f t="shared" si="56"/>
        <v>0.28363636363636363</v>
      </c>
      <c r="U819" s="204" t="s">
        <v>1000</v>
      </c>
      <c r="V819" s="204"/>
      <c r="W819" s="208"/>
      <c r="X819" s="204"/>
      <c r="Y819" s="204"/>
      <c r="Z819" s="204"/>
      <c r="AA819" s="175">
        <f t="shared" si="57"/>
        <v>0</v>
      </c>
      <c r="AB819" s="282"/>
      <c r="AC819" s="313">
        <f t="shared" si="58"/>
        <v>1</v>
      </c>
    </row>
    <row r="820" spans="8:29" ht="15" customHeight="1">
      <c r="H820" s="181" t="s">
        <v>1029</v>
      </c>
      <c r="I820" s="182" t="s">
        <v>101</v>
      </c>
      <c r="J820" s="219" t="s">
        <v>1061</v>
      </c>
      <c r="K820" s="220">
        <v>2000</v>
      </c>
      <c r="L820" s="221" t="s">
        <v>1443</v>
      </c>
      <c r="M820" s="221" t="s">
        <v>259</v>
      </c>
      <c r="N820" s="221"/>
      <c r="O820" s="222"/>
      <c r="P820" s="223" t="s">
        <v>1202</v>
      </c>
      <c r="Q820" s="306">
        <v>374</v>
      </c>
      <c r="R820" s="306">
        <v>1240</v>
      </c>
      <c r="S820" s="210">
        <f t="shared" si="60"/>
        <v>2733.73128</v>
      </c>
      <c r="T820" s="165">
        <f t="shared" si="56"/>
        <v>0.3016129032258065</v>
      </c>
      <c r="U820" s="206"/>
      <c r="V820" s="206"/>
      <c r="W820" s="214"/>
      <c r="X820" s="206"/>
      <c r="Y820" s="206"/>
      <c r="Z820" s="203">
        <v>39.357</v>
      </c>
      <c r="AA820" s="175">
        <f t="shared" si="57"/>
        <v>8.43148</v>
      </c>
      <c r="AB820" s="282"/>
      <c r="AC820" s="313">
        <f t="shared" si="58"/>
        <v>1</v>
      </c>
    </row>
    <row r="821" spans="8:29" ht="15" customHeight="1">
      <c r="H821" s="181" t="s">
        <v>1030</v>
      </c>
      <c r="I821" s="182" t="s">
        <v>102</v>
      </c>
      <c r="J821" s="219" t="s">
        <v>1064</v>
      </c>
      <c r="K821" s="220">
        <v>1985</v>
      </c>
      <c r="L821" s="221" t="s">
        <v>1440</v>
      </c>
      <c r="M821" s="221" t="s">
        <v>1049</v>
      </c>
      <c r="N821" s="221" t="s">
        <v>1438</v>
      </c>
      <c r="O821" s="222"/>
      <c r="P821" s="223" t="s">
        <v>1202</v>
      </c>
      <c r="Q821" s="306">
        <v>350</v>
      </c>
      <c r="R821" s="306">
        <v>905</v>
      </c>
      <c r="S821" s="210">
        <f t="shared" si="60"/>
        <v>1995.18291</v>
      </c>
      <c r="T821" s="165">
        <f t="shared" si="56"/>
        <v>0.3867403314917127</v>
      </c>
      <c r="U821" s="206" t="s">
        <v>1150</v>
      </c>
      <c r="V821" s="206" t="s">
        <v>1173</v>
      </c>
      <c r="W821" s="214"/>
      <c r="X821" s="206"/>
      <c r="Y821" s="206"/>
      <c r="Z821" s="203"/>
      <c r="AA821" s="175">
        <f t="shared" si="57"/>
        <v>0</v>
      </c>
      <c r="AB821" s="282"/>
      <c r="AC821" s="313">
        <f t="shared" si="58"/>
        <v>1</v>
      </c>
    </row>
    <row r="822" spans="8:29" ht="15" customHeight="1">
      <c r="H822" s="181" t="s">
        <v>1030</v>
      </c>
      <c r="I822" s="182" t="s">
        <v>103</v>
      </c>
      <c r="J822" s="219" t="s">
        <v>1064</v>
      </c>
      <c r="K822" s="220">
        <v>1980</v>
      </c>
      <c r="L822" s="221" t="s">
        <v>1440</v>
      </c>
      <c r="M822" s="221" t="s">
        <v>1049</v>
      </c>
      <c r="N822" s="221" t="s">
        <v>1438</v>
      </c>
      <c r="O822" s="222"/>
      <c r="P822" s="223" t="s">
        <v>1202</v>
      </c>
      <c r="Q822" s="306">
        <v>159</v>
      </c>
      <c r="R822" s="306">
        <v>970</v>
      </c>
      <c r="S822" s="210">
        <f t="shared" si="60"/>
        <v>2138.48334</v>
      </c>
      <c r="T822" s="165">
        <f t="shared" si="56"/>
        <v>0.16391752577319588</v>
      </c>
      <c r="U822" s="206"/>
      <c r="V822" s="206" t="s">
        <v>1173</v>
      </c>
      <c r="W822" s="214"/>
      <c r="X822" s="206"/>
      <c r="Y822" s="206"/>
      <c r="Z822" s="203"/>
      <c r="AA822" s="175">
        <f t="shared" si="57"/>
        <v>0</v>
      </c>
      <c r="AB822" s="282"/>
      <c r="AC822" s="313">
        <f t="shared" si="58"/>
        <v>1</v>
      </c>
    </row>
    <row r="823" spans="8:29" ht="15" customHeight="1">
      <c r="H823" s="181" t="s">
        <v>1030</v>
      </c>
      <c r="I823" s="182" t="s">
        <v>111</v>
      </c>
      <c r="J823" s="219" t="s">
        <v>1064</v>
      </c>
      <c r="K823" s="220">
        <v>2002</v>
      </c>
      <c r="L823" s="221" t="s">
        <v>1440</v>
      </c>
      <c r="M823" s="221" t="s">
        <v>260</v>
      </c>
      <c r="N823" s="221"/>
      <c r="O823" s="222"/>
      <c r="P823" s="223" t="s">
        <v>1202</v>
      </c>
      <c r="Q823" s="306">
        <v>207</v>
      </c>
      <c r="R823" s="306">
        <v>1741</v>
      </c>
      <c r="S823" s="210">
        <f t="shared" si="60"/>
        <v>3838.2469020000003</v>
      </c>
      <c r="T823" s="165">
        <f t="shared" si="56"/>
        <v>0.11889718552556003</v>
      </c>
      <c r="U823" s="206"/>
      <c r="V823" s="206" t="s">
        <v>1173</v>
      </c>
      <c r="W823" s="214"/>
      <c r="X823" s="206"/>
      <c r="Y823" s="206"/>
      <c r="Z823" s="203"/>
      <c r="AA823" s="175">
        <f t="shared" si="57"/>
        <v>0</v>
      </c>
      <c r="AB823" s="282"/>
      <c r="AC823" s="313">
        <f t="shared" si="58"/>
        <v>1</v>
      </c>
    </row>
    <row r="824" spans="8:29" ht="15" customHeight="1">
      <c r="H824" s="181" t="s">
        <v>1030</v>
      </c>
      <c r="I824" s="182" t="s">
        <v>112</v>
      </c>
      <c r="J824" s="219" t="s">
        <v>1064</v>
      </c>
      <c r="K824" s="220">
        <v>2003</v>
      </c>
      <c r="L824" s="221" t="s">
        <v>1440</v>
      </c>
      <c r="M824" s="221" t="s">
        <v>260</v>
      </c>
      <c r="N824" s="221"/>
      <c r="O824" s="222"/>
      <c r="P824" s="223" t="s">
        <v>1202</v>
      </c>
      <c r="Q824" s="306">
        <v>131</v>
      </c>
      <c r="R824" s="306">
        <v>1230</v>
      </c>
      <c r="S824" s="210">
        <f t="shared" si="60"/>
        <v>2711.6850600000002</v>
      </c>
      <c r="T824" s="165">
        <f t="shared" si="56"/>
        <v>0.10650406504065041</v>
      </c>
      <c r="U824" s="206"/>
      <c r="V824" s="206" t="s">
        <v>1173</v>
      </c>
      <c r="W824" s="214"/>
      <c r="X824" s="206"/>
      <c r="Y824" s="206"/>
      <c r="Z824" s="203"/>
      <c r="AA824" s="175">
        <f t="shared" si="57"/>
        <v>0</v>
      </c>
      <c r="AB824" s="282"/>
      <c r="AC824" s="313">
        <f t="shared" si="58"/>
        <v>1</v>
      </c>
    </row>
    <row r="825" spans="8:29" ht="15" customHeight="1">
      <c r="H825" s="181" t="s">
        <v>1030</v>
      </c>
      <c r="I825" s="182" t="s">
        <v>113</v>
      </c>
      <c r="J825" s="219" t="s">
        <v>1064</v>
      </c>
      <c r="K825" s="220">
        <v>2000</v>
      </c>
      <c r="L825" s="221" t="s">
        <v>1440</v>
      </c>
      <c r="M825" s="221" t="s">
        <v>260</v>
      </c>
      <c r="N825" s="221"/>
      <c r="O825" s="222"/>
      <c r="P825" s="223" t="s">
        <v>1202</v>
      </c>
      <c r="Q825" s="306">
        <v>138</v>
      </c>
      <c r="R825" s="306">
        <v>1135</v>
      </c>
      <c r="S825" s="210">
        <f t="shared" si="60"/>
        <v>2502.24597</v>
      </c>
      <c r="T825" s="165">
        <f t="shared" si="56"/>
        <v>0.12158590308370044</v>
      </c>
      <c r="U825" s="206"/>
      <c r="V825" s="206" t="s">
        <v>1173</v>
      </c>
      <c r="W825" s="214"/>
      <c r="X825" s="206"/>
      <c r="Y825" s="206"/>
      <c r="Z825" s="203"/>
      <c r="AA825" s="175">
        <f t="shared" si="57"/>
        <v>0</v>
      </c>
      <c r="AB825" s="282"/>
      <c r="AC825" s="313">
        <f t="shared" si="58"/>
        <v>1</v>
      </c>
    </row>
    <row r="826" spans="8:29" ht="15" customHeight="1">
      <c r="H826" s="181" t="s">
        <v>442</v>
      </c>
      <c r="I826" s="182" t="s">
        <v>433</v>
      </c>
      <c r="J826" s="219" t="s">
        <v>1064</v>
      </c>
      <c r="K826" s="220">
        <v>2002</v>
      </c>
      <c r="L826" s="221" t="s">
        <v>1440</v>
      </c>
      <c r="M826" s="221" t="s">
        <v>260</v>
      </c>
      <c r="N826" s="221"/>
      <c r="O826" s="222"/>
      <c r="P826" s="223" t="s">
        <v>1202</v>
      </c>
      <c r="Q826" s="306">
        <v>173</v>
      </c>
      <c r="R826" s="306">
        <v>1035</v>
      </c>
      <c r="S826" s="210">
        <f t="shared" si="60"/>
        <v>2281.78377</v>
      </c>
      <c r="T826" s="165">
        <f t="shared" si="56"/>
        <v>0.1671497584541063</v>
      </c>
      <c r="U826" s="206"/>
      <c r="V826" s="206" t="s">
        <v>1173</v>
      </c>
      <c r="W826" s="214"/>
      <c r="X826" s="206"/>
      <c r="Y826" s="206"/>
      <c r="Z826" s="203"/>
      <c r="AA826" s="175">
        <f t="shared" si="57"/>
        <v>0</v>
      </c>
      <c r="AB826" s="282"/>
      <c r="AC826" s="313">
        <f t="shared" si="58"/>
        <v>1</v>
      </c>
    </row>
    <row r="827" spans="8:29" ht="15" customHeight="1">
      <c r="H827" s="181" t="s">
        <v>442</v>
      </c>
      <c r="I827" s="182" t="s">
        <v>434</v>
      </c>
      <c r="J827" s="219" t="s">
        <v>1064</v>
      </c>
      <c r="K827" s="220">
        <v>2000</v>
      </c>
      <c r="L827" s="221" t="s">
        <v>1440</v>
      </c>
      <c r="M827" s="221" t="s">
        <v>1049</v>
      </c>
      <c r="N827" s="221"/>
      <c r="O827" s="222"/>
      <c r="P827" s="223" t="s">
        <v>1202</v>
      </c>
      <c r="Q827" s="306">
        <v>309</v>
      </c>
      <c r="R827" s="306">
        <v>1150</v>
      </c>
      <c r="S827" s="210">
        <f t="shared" si="60"/>
        <v>2535.3153</v>
      </c>
      <c r="T827" s="165">
        <f t="shared" si="56"/>
        <v>0.26869565217391306</v>
      </c>
      <c r="U827" s="206"/>
      <c r="V827" s="206" t="s">
        <v>1173</v>
      </c>
      <c r="W827" s="214"/>
      <c r="X827" s="206"/>
      <c r="Y827" s="206"/>
      <c r="Z827" s="203"/>
      <c r="AA827" s="175">
        <f t="shared" si="57"/>
        <v>0</v>
      </c>
      <c r="AB827" s="281"/>
      <c r="AC827" s="313">
        <f t="shared" si="58"/>
        <v>1</v>
      </c>
    </row>
    <row r="828" spans="8:29" ht="15" customHeight="1">
      <c r="H828" s="181" t="s">
        <v>442</v>
      </c>
      <c r="I828" s="182" t="s">
        <v>435</v>
      </c>
      <c r="J828" s="219" t="s">
        <v>1064</v>
      </c>
      <c r="K828" s="220">
        <v>2000</v>
      </c>
      <c r="L828" s="221" t="s">
        <v>1442</v>
      </c>
      <c r="M828" s="221" t="s">
        <v>1049</v>
      </c>
      <c r="N828" s="221"/>
      <c r="O828" s="222"/>
      <c r="P828" s="223" t="s">
        <v>1202</v>
      </c>
      <c r="Q828" s="306">
        <v>234</v>
      </c>
      <c r="R828" s="306">
        <v>1335</v>
      </c>
      <c r="S828" s="210">
        <f t="shared" si="60"/>
        <v>2943.1703700000003</v>
      </c>
      <c r="T828" s="165">
        <f t="shared" si="56"/>
        <v>0.1752808988764045</v>
      </c>
      <c r="U828" s="206"/>
      <c r="V828" s="206" t="s">
        <v>1173</v>
      </c>
      <c r="W828" s="214"/>
      <c r="X828" s="206"/>
      <c r="Y828" s="206"/>
      <c r="Z828" s="203"/>
      <c r="AA828" s="175">
        <f t="shared" si="57"/>
        <v>0</v>
      </c>
      <c r="AB828" s="282"/>
      <c r="AC828" s="313">
        <f t="shared" si="58"/>
        <v>1</v>
      </c>
    </row>
    <row r="829" spans="8:29" ht="15" customHeight="1">
      <c r="H829" s="181" t="s">
        <v>442</v>
      </c>
      <c r="I829" s="182" t="s">
        <v>436</v>
      </c>
      <c r="J829" s="219" t="s">
        <v>1064</v>
      </c>
      <c r="K829" s="220">
        <v>2003</v>
      </c>
      <c r="L829" s="221" t="s">
        <v>1440</v>
      </c>
      <c r="M829" s="221" t="s">
        <v>1049</v>
      </c>
      <c r="N829" s="221"/>
      <c r="O829" s="222"/>
      <c r="P829" s="223" t="s">
        <v>1202</v>
      </c>
      <c r="Q829" s="306">
        <v>256</v>
      </c>
      <c r="R829" s="306">
        <v>1400</v>
      </c>
      <c r="S829" s="210">
        <f t="shared" si="60"/>
        <v>3086.4708</v>
      </c>
      <c r="T829" s="165">
        <f t="shared" si="56"/>
        <v>0.18285714285714286</v>
      </c>
      <c r="U829" s="206"/>
      <c r="V829" s="206" t="s">
        <v>1173</v>
      </c>
      <c r="W829" s="214"/>
      <c r="X829" s="206"/>
      <c r="Y829" s="206"/>
      <c r="Z829" s="203"/>
      <c r="AA829" s="175">
        <f t="shared" si="57"/>
        <v>0</v>
      </c>
      <c r="AB829" s="282"/>
      <c r="AC829" s="313">
        <f t="shared" si="58"/>
        <v>1</v>
      </c>
    </row>
    <row r="830" spans="8:29" ht="15" customHeight="1">
      <c r="H830" s="181" t="s">
        <v>442</v>
      </c>
      <c r="I830" s="182" t="s">
        <v>437</v>
      </c>
      <c r="J830" s="219" t="s">
        <v>1064</v>
      </c>
      <c r="K830" s="220">
        <v>2002</v>
      </c>
      <c r="L830" s="221" t="s">
        <v>1440</v>
      </c>
      <c r="M830" s="221" t="s">
        <v>260</v>
      </c>
      <c r="N830" s="221"/>
      <c r="O830" s="222"/>
      <c r="P830" s="223" t="s">
        <v>1202</v>
      </c>
      <c r="Q830" s="306">
        <v>173</v>
      </c>
      <c r="R830" s="306">
        <v>1035</v>
      </c>
      <c r="S830" s="210">
        <f t="shared" si="60"/>
        <v>2281.78377</v>
      </c>
      <c r="T830" s="165">
        <f t="shared" si="56"/>
        <v>0.1671497584541063</v>
      </c>
      <c r="U830" s="206"/>
      <c r="V830" s="206" t="s">
        <v>1173</v>
      </c>
      <c r="W830" s="214"/>
      <c r="X830" s="206"/>
      <c r="Y830" s="206"/>
      <c r="Z830" s="203"/>
      <c r="AA830" s="175">
        <f t="shared" si="57"/>
        <v>0</v>
      </c>
      <c r="AB830" s="282"/>
      <c r="AC830" s="313">
        <f t="shared" si="58"/>
        <v>1</v>
      </c>
    </row>
    <row r="831" spans="8:29" ht="15" customHeight="1">
      <c r="H831" s="181" t="s">
        <v>442</v>
      </c>
      <c r="I831" s="182" t="s">
        <v>438</v>
      </c>
      <c r="J831" s="219" t="s">
        <v>1064</v>
      </c>
      <c r="K831" s="220">
        <v>2000</v>
      </c>
      <c r="L831" s="221" t="s">
        <v>1440</v>
      </c>
      <c r="M831" s="221" t="s">
        <v>1049</v>
      </c>
      <c r="N831" s="221"/>
      <c r="O831" s="222"/>
      <c r="P831" s="223" t="s">
        <v>1202</v>
      </c>
      <c r="Q831" s="224">
        <v>308</v>
      </c>
      <c r="R831" s="224">
        <v>1150</v>
      </c>
      <c r="S831" s="210">
        <f t="shared" si="60"/>
        <v>2535.3153</v>
      </c>
      <c r="T831" s="165">
        <f t="shared" si="56"/>
        <v>0.2678260869565217</v>
      </c>
      <c r="U831" s="209"/>
      <c r="V831" s="209" t="s">
        <v>1173</v>
      </c>
      <c r="W831" s="208"/>
      <c r="X831" s="209"/>
      <c r="Y831" s="209"/>
      <c r="Z831" s="209">
        <v>39.678</v>
      </c>
      <c r="AA831" s="175">
        <f t="shared" si="57"/>
        <v>8.315920000000002</v>
      </c>
      <c r="AB831" s="281"/>
      <c r="AC831" s="313">
        <f t="shared" si="58"/>
        <v>1</v>
      </c>
    </row>
    <row r="832" spans="8:29" ht="15" customHeight="1">
      <c r="H832" s="181" t="s">
        <v>442</v>
      </c>
      <c r="I832" s="182" t="s">
        <v>439</v>
      </c>
      <c r="J832" s="219" t="s">
        <v>1064</v>
      </c>
      <c r="K832" s="220">
        <v>2001</v>
      </c>
      <c r="L832" s="221" t="s">
        <v>1440</v>
      </c>
      <c r="M832" s="221" t="s">
        <v>1049</v>
      </c>
      <c r="N832" s="221"/>
      <c r="O832" s="222"/>
      <c r="P832" s="223" t="s">
        <v>1202</v>
      </c>
      <c r="Q832" s="306">
        <v>231</v>
      </c>
      <c r="R832" s="306">
        <v>1335</v>
      </c>
      <c r="S832" s="210">
        <f t="shared" si="60"/>
        <v>2943.1703700000003</v>
      </c>
      <c r="T832" s="165">
        <f t="shared" si="56"/>
        <v>0.17303370786516853</v>
      </c>
      <c r="U832" s="206"/>
      <c r="V832" s="206" t="s">
        <v>1173</v>
      </c>
      <c r="W832" s="214"/>
      <c r="X832" s="206"/>
      <c r="Y832" s="206"/>
      <c r="Z832" s="203"/>
      <c r="AA832" s="175">
        <f t="shared" si="57"/>
        <v>0</v>
      </c>
      <c r="AB832" s="281"/>
      <c r="AC832" s="313">
        <f t="shared" si="58"/>
        <v>1</v>
      </c>
    </row>
    <row r="833" spans="8:29" ht="15" customHeight="1">
      <c r="H833" s="181" t="s">
        <v>442</v>
      </c>
      <c r="I833" s="182" t="s">
        <v>440</v>
      </c>
      <c r="J833" s="219" t="s">
        <v>1064</v>
      </c>
      <c r="K833" s="220">
        <v>2003</v>
      </c>
      <c r="L833" s="221" t="s">
        <v>1440</v>
      </c>
      <c r="M833" s="221" t="s">
        <v>1049</v>
      </c>
      <c r="N833" s="221"/>
      <c r="O833" s="222"/>
      <c r="P833" s="223" t="s">
        <v>1202</v>
      </c>
      <c r="Q833" s="306">
        <v>260</v>
      </c>
      <c r="R833" s="306">
        <v>1400</v>
      </c>
      <c r="S833" s="210">
        <f t="shared" si="60"/>
        <v>3086.4708</v>
      </c>
      <c r="T833" s="165">
        <f t="shared" si="56"/>
        <v>0.18571428571428572</v>
      </c>
      <c r="U833" s="206"/>
      <c r="V833" s="206" t="s">
        <v>1173</v>
      </c>
      <c r="W833" s="214"/>
      <c r="X833" s="206"/>
      <c r="Y833" s="206"/>
      <c r="Z833" s="203"/>
      <c r="AA833" s="175">
        <f t="shared" si="57"/>
        <v>0</v>
      </c>
      <c r="AB833" s="281"/>
      <c r="AC833" s="313">
        <f t="shared" si="58"/>
        <v>1</v>
      </c>
    </row>
    <row r="834" spans="8:29" ht="15" customHeight="1">
      <c r="H834" s="181" t="s">
        <v>442</v>
      </c>
      <c r="I834" s="182" t="s">
        <v>441</v>
      </c>
      <c r="J834" s="219" t="s">
        <v>1064</v>
      </c>
      <c r="K834" s="220">
        <v>2008</v>
      </c>
      <c r="L834" s="221" t="s">
        <v>1443</v>
      </c>
      <c r="M834" s="221" t="s">
        <v>260</v>
      </c>
      <c r="N834" s="221"/>
      <c r="O834" s="222"/>
      <c r="P834" s="223" t="s">
        <v>1202</v>
      </c>
      <c r="Q834" s="306">
        <v>225</v>
      </c>
      <c r="R834" s="306">
        <v>1400</v>
      </c>
      <c r="S834" s="210">
        <f t="shared" si="60"/>
        <v>3086.4708</v>
      </c>
      <c r="T834" s="165">
        <f t="shared" si="56"/>
        <v>0.16071428571428573</v>
      </c>
      <c r="U834" s="206"/>
      <c r="V834" s="206" t="s">
        <v>1173</v>
      </c>
      <c r="W834" s="214"/>
      <c r="X834" s="206"/>
      <c r="Y834" s="206"/>
      <c r="Z834" s="203"/>
      <c r="AA834" s="175">
        <f t="shared" si="57"/>
        <v>0</v>
      </c>
      <c r="AB834" s="281"/>
      <c r="AC834" s="313">
        <f t="shared" si="58"/>
        <v>1</v>
      </c>
    </row>
    <row r="835" spans="8:29" ht="15" customHeight="1">
      <c r="H835" s="181" t="s">
        <v>1031</v>
      </c>
      <c r="I835" s="182" t="s">
        <v>114</v>
      </c>
      <c r="J835" s="219" t="s">
        <v>1065</v>
      </c>
      <c r="K835" s="220">
        <v>2000</v>
      </c>
      <c r="L835" s="221" t="s">
        <v>1440</v>
      </c>
      <c r="M835" s="221" t="s">
        <v>1049</v>
      </c>
      <c r="N835" s="221"/>
      <c r="O835" s="222"/>
      <c r="P835" s="223" t="s">
        <v>1202</v>
      </c>
      <c r="Q835" s="224">
        <v>296</v>
      </c>
      <c r="R835" s="224">
        <v>1300</v>
      </c>
      <c r="S835" s="210">
        <f t="shared" si="60"/>
        <v>2866.0086</v>
      </c>
      <c r="T835" s="165">
        <f aca="true" t="shared" si="61" ref="T835:T898">IF(AND(R835&gt;0,Q835&gt;0),Q835/R835,0)</f>
        <v>0.2276923076923077</v>
      </c>
      <c r="U835" s="209"/>
      <c r="V835" s="209" t="s">
        <v>1173</v>
      </c>
      <c r="W835" s="208"/>
      <c r="X835" s="209"/>
      <c r="Y835" s="209"/>
      <c r="Z835" s="209">
        <v>40.561</v>
      </c>
      <c r="AA835" s="175">
        <f aca="true" t="shared" si="62" ref="AA835:AA898">MIN(IF(Z835&gt;0,(AHBRatingBest+AHBRatingWorst)-(((AHBRatingBest-AHBRatingWorst)/(ARMWorstTime-ARMBestTime))*(Z835-ARMBestTime)+AHBRatingWorst),0),10)</f>
        <v>7.99804</v>
      </c>
      <c r="AB835" s="281"/>
      <c r="AC835" s="313">
        <f aca="true" t="shared" si="63" ref="AC835:AC898">IF(I835&lt;&gt;"",1,"")</f>
        <v>1</v>
      </c>
    </row>
    <row r="836" spans="8:29" ht="15" customHeight="1">
      <c r="H836" s="181" t="s">
        <v>1031</v>
      </c>
      <c r="I836" s="182" t="s">
        <v>115</v>
      </c>
      <c r="J836" s="219" t="s">
        <v>1065</v>
      </c>
      <c r="K836" s="220">
        <v>1986</v>
      </c>
      <c r="L836" s="221" t="s">
        <v>1440</v>
      </c>
      <c r="M836" s="221" t="s">
        <v>262</v>
      </c>
      <c r="N836" s="221" t="s">
        <v>1438</v>
      </c>
      <c r="O836" s="222"/>
      <c r="P836" s="223" t="s">
        <v>1202</v>
      </c>
      <c r="Q836" s="224">
        <v>365</v>
      </c>
      <c r="R836" s="224">
        <v>1180</v>
      </c>
      <c r="S836" s="210">
        <f t="shared" si="60"/>
        <v>2601.4539600000003</v>
      </c>
      <c r="T836" s="165">
        <f t="shared" si="61"/>
        <v>0.3093220338983051</v>
      </c>
      <c r="U836" s="209"/>
      <c r="V836" s="209" t="s">
        <v>1173</v>
      </c>
      <c r="W836" s="208"/>
      <c r="X836" s="209"/>
      <c r="Y836" s="209"/>
      <c r="Z836" s="209">
        <v>42.283</v>
      </c>
      <c r="AA836" s="175">
        <f t="shared" si="62"/>
        <v>7.378119999999999</v>
      </c>
      <c r="AB836" s="281"/>
      <c r="AC836" s="313">
        <f t="shared" si="63"/>
        <v>1</v>
      </c>
    </row>
    <row r="837" spans="8:29" ht="15" customHeight="1">
      <c r="H837" s="181" t="s">
        <v>1031</v>
      </c>
      <c r="I837" s="182" t="s">
        <v>116</v>
      </c>
      <c r="J837" s="219" t="s">
        <v>1065</v>
      </c>
      <c r="K837" s="220">
        <v>1987</v>
      </c>
      <c r="L837" s="221" t="s">
        <v>1440</v>
      </c>
      <c r="M837" s="221" t="s">
        <v>262</v>
      </c>
      <c r="N837" s="221" t="s">
        <v>1438</v>
      </c>
      <c r="O837" s="222"/>
      <c r="P837" s="223" t="s">
        <v>1202</v>
      </c>
      <c r="Q837" s="224">
        <v>456</v>
      </c>
      <c r="R837" s="224">
        <v>1150</v>
      </c>
      <c r="S837" s="210">
        <f t="shared" si="60"/>
        <v>2535.3153</v>
      </c>
      <c r="T837" s="165">
        <f t="shared" si="61"/>
        <v>0.39652173913043476</v>
      </c>
      <c r="U837" s="209"/>
      <c r="V837" s="209" t="s">
        <v>1173</v>
      </c>
      <c r="W837" s="208"/>
      <c r="X837" s="209"/>
      <c r="Y837" s="209"/>
      <c r="Z837" s="209">
        <v>42.343</v>
      </c>
      <c r="AA837" s="175">
        <f t="shared" si="62"/>
        <v>7.356519999999999</v>
      </c>
      <c r="AB837" s="282"/>
      <c r="AC837" s="313">
        <f t="shared" si="63"/>
        <v>1</v>
      </c>
    </row>
    <row r="838" spans="8:29" ht="15" customHeight="1">
      <c r="H838" s="181" t="s">
        <v>1031</v>
      </c>
      <c r="I838" s="182" t="s">
        <v>117</v>
      </c>
      <c r="J838" s="219" t="s">
        <v>1065</v>
      </c>
      <c r="K838" s="220">
        <v>1996</v>
      </c>
      <c r="L838" s="221" t="s">
        <v>1440</v>
      </c>
      <c r="M838" s="221" t="s">
        <v>261</v>
      </c>
      <c r="N838" s="221" t="s">
        <v>1438</v>
      </c>
      <c r="O838" s="222"/>
      <c r="P838" s="223" t="s">
        <v>1202</v>
      </c>
      <c r="Q838" s="224">
        <v>505</v>
      </c>
      <c r="R838" s="224">
        <v>1380</v>
      </c>
      <c r="S838" s="210">
        <f t="shared" si="60"/>
        <v>3042.37836</v>
      </c>
      <c r="T838" s="165">
        <f t="shared" si="61"/>
        <v>0.36594202898550726</v>
      </c>
      <c r="U838" s="209"/>
      <c r="V838" s="209" t="s">
        <v>1173</v>
      </c>
      <c r="W838" s="208"/>
      <c r="X838" s="209"/>
      <c r="Y838" s="209"/>
      <c r="Z838" s="209">
        <v>40.407</v>
      </c>
      <c r="AA838" s="175">
        <f t="shared" si="62"/>
        <v>8.05348</v>
      </c>
      <c r="AB838" s="282"/>
      <c r="AC838" s="313">
        <f t="shared" si="63"/>
        <v>1</v>
      </c>
    </row>
    <row r="839" spans="8:29" ht="15" customHeight="1">
      <c r="H839" s="181" t="s">
        <v>1031</v>
      </c>
      <c r="I839" s="182" t="s">
        <v>118</v>
      </c>
      <c r="J839" s="219" t="s">
        <v>1065</v>
      </c>
      <c r="K839" s="220">
        <v>2000</v>
      </c>
      <c r="L839" s="221" t="s">
        <v>1440</v>
      </c>
      <c r="M839" s="221" t="s">
        <v>262</v>
      </c>
      <c r="N839" s="221"/>
      <c r="O839" s="222"/>
      <c r="P839" s="223" t="s">
        <v>1202</v>
      </c>
      <c r="Q839" s="224">
        <v>388</v>
      </c>
      <c r="R839" s="224">
        <v>1330</v>
      </c>
      <c r="S839" s="210">
        <f t="shared" si="60"/>
        <v>2932.14726</v>
      </c>
      <c r="T839" s="165">
        <f t="shared" si="61"/>
        <v>0.29172932330827067</v>
      </c>
      <c r="U839" s="209"/>
      <c r="V839" s="209" t="s">
        <v>1173</v>
      </c>
      <c r="W839" s="208"/>
      <c r="X839" s="209"/>
      <c r="Y839" s="209"/>
      <c r="Z839" s="209">
        <v>40.065</v>
      </c>
      <c r="AA839" s="175">
        <f t="shared" si="62"/>
        <v>8.1766</v>
      </c>
      <c r="AB839" s="282"/>
      <c r="AC839" s="313">
        <f t="shared" si="63"/>
        <v>1</v>
      </c>
    </row>
    <row r="840" spans="8:29" ht="15" customHeight="1">
      <c r="H840" s="181" t="s">
        <v>1032</v>
      </c>
      <c r="I840" s="182" t="s">
        <v>119</v>
      </c>
      <c r="J840" s="219" t="s">
        <v>1062</v>
      </c>
      <c r="K840" s="220">
        <v>2002</v>
      </c>
      <c r="L840" s="221" t="s">
        <v>1440</v>
      </c>
      <c r="M840" s="221" t="s">
        <v>1049</v>
      </c>
      <c r="N840" s="221"/>
      <c r="O840" s="222"/>
      <c r="P840" s="223" t="s">
        <v>1202</v>
      </c>
      <c r="Q840" s="224">
        <v>556</v>
      </c>
      <c r="R840" s="224">
        <v>1250</v>
      </c>
      <c r="S840" s="210">
        <f t="shared" si="60"/>
        <v>2755.7775</v>
      </c>
      <c r="T840" s="165">
        <f t="shared" si="61"/>
        <v>0.4448</v>
      </c>
      <c r="U840" s="209"/>
      <c r="V840" s="209"/>
      <c r="W840" s="208"/>
      <c r="X840" s="209"/>
      <c r="Y840" s="209"/>
      <c r="Z840" s="209">
        <v>39.134</v>
      </c>
      <c r="AA840" s="175">
        <f t="shared" si="62"/>
        <v>8.511759999999999</v>
      </c>
      <c r="AB840" s="285"/>
      <c r="AC840" s="313">
        <f t="shared" si="63"/>
        <v>1</v>
      </c>
    </row>
    <row r="841" spans="8:29" ht="15" customHeight="1">
      <c r="H841" s="181" t="s">
        <v>1033</v>
      </c>
      <c r="I841" s="182" t="s">
        <v>1034</v>
      </c>
      <c r="J841" s="219" t="s">
        <v>1061</v>
      </c>
      <c r="K841" s="220">
        <v>2003</v>
      </c>
      <c r="L841" s="221" t="s">
        <v>1440</v>
      </c>
      <c r="M841" s="221" t="s">
        <v>260</v>
      </c>
      <c r="N841" s="221"/>
      <c r="O841" s="222"/>
      <c r="P841" s="223" t="s">
        <v>1202</v>
      </c>
      <c r="Q841" s="306">
        <v>107</v>
      </c>
      <c r="R841" s="306">
        <v>1019.71</v>
      </c>
      <c r="S841" s="210">
        <f t="shared" si="60"/>
        <v>2248.07509962</v>
      </c>
      <c r="T841" s="165">
        <f t="shared" si="61"/>
        <v>0.1049317943336831</v>
      </c>
      <c r="U841" s="206"/>
      <c r="V841" s="206"/>
      <c r="W841" s="214"/>
      <c r="X841" s="206"/>
      <c r="Y841" s="206"/>
      <c r="Z841" s="203"/>
      <c r="AA841" s="175">
        <f t="shared" si="62"/>
        <v>0</v>
      </c>
      <c r="AB841" s="285"/>
      <c r="AC841" s="313">
        <f t="shared" si="63"/>
        <v>1</v>
      </c>
    </row>
    <row r="842" spans="8:29" ht="15" customHeight="1">
      <c r="H842" s="181" t="s">
        <v>1033</v>
      </c>
      <c r="I842" s="182" t="s">
        <v>120</v>
      </c>
      <c r="J842" s="219" t="s">
        <v>1061</v>
      </c>
      <c r="K842" s="220">
        <v>2003</v>
      </c>
      <c r="L842" s="221" t="s">
        <v>1440</v>
      </c>
      <c r="M842" s="221" t="s">
        <v>260</v>
      </c>
      <c r="N842" s="221"/>
      <c r="O842" s="222"/>
      <c r="P842" s="223" t="s">
        <v>1202</v>
      </c>
      <c r="Q842" s="306">
        <v>107</v>
      </c>
      <c r="R842" s="306">
        <v>1040.04</v>
      </c>
      <c r="S842" s="210">
        <f t="shared" si="60"/>
        <v>2292.89506488</v>
      </c>
      <c r="T842" s="165">
        <f t="shared" si="61"/>
        <v>0.102880658436214</v>
      </c>
      <c r="U842" s="206"/>
      <c r="V842" s="206"/>
      <c r="W842" s="214"/>
      <c r="X842" s="206"/>
      <c r="Y842" s="206"/>
      <c r="Z842" s="203"/>
      <c r="AA842" s="175">
        <f t="shared" si="62"/>
        <v>0</v>
      </c>
      <c r="AB842" s="285"/>
      <c r="AC842" s="313">
        <f t="shared" si="63"/>
        <v>1</v>
      </c>
    </row>
    <row r="843" spans="8:29" ht="15" customHeight="1">
      <c r="H843" s="181" t="s">
        <v>1035</v>
      </c>
      <c r="I843" s="182" t="s">
        <v>121</v>
      </c>
      <c r="J843" s="219" t="s">
        <v>1074</v>
      </c>
      <c r="K843" s="220">
        <v>2004</v>
      </c>
      <c r="L843" s="221" t="s">
        <v>1440</v>
      </c>
      <c r="M843" s="221" t="s">
        <v>260</v>
      </c>
      <c r="N843" s="221" t="s">
        <v>1438</v>
      </c>
      <c r="O843" s="222"/>
      <c r="P843" s="223" t="s">
        <v>1202</v>
      </c>
      <c r="Q843" s="306">
        <v>180</v>
      </c>
      <c r="R843" s="306">
        <v>1177</v>
      </c>
      <c r="S843" s="210">
        <f t="shared" si="60"/>
        <v>2594.840094</v>
      </c>
      <c r="T843" s="165">
        <f t="shared" si="61"/>
        <v>0.15293118096856415</v>
      </c>
      <c r="U843" s="206"/>
      <c r="V843" s="206" t="s">
        <v>1173</v>
      </c>
      <c r="W843" s="214"/>
      <c r="X843" s="206"/>
      <c r="Y843" s="206"/>
      <c r="Z843" s="203"/>
      <c r="AA843" s="175">
        <f t="shared" si="62"/>
        <v>0</v>
      </c>
      <c r="AB843" s="282"/>
      <c r="AC843" s="313">
        <f t="shared" si="63"/>
        <v>1</v>
      </c>
    </row>
    <row r="844" spans="8:29" ht="15" customHeight="1">
      <c r="H844" s="181" t="s">
        <v>1036</v>
      </c>
      <c r="I844" s="182" t="s">
        <v>122</v>
      </c>
      <c r="J844" s="219" t="s">
        <v>1062</v>
      </c>
      <c r="K844" s="220">
        <v>1966</v>
      </c>
      <c r="L844" s="221" t="s">
        <v>1442</v>
      </c>
      <c r="M844" s="221" t="s">
        <v>259</v>
      </c>
      <c r="N844" s="221"/>
      <c r="O844" s="222"/>
      <c r="P844" s="223" t="s">
        <v>1202</v>
      </c>
      <c r="Q844" s="225">
        <v>496</v>
      </c>
      <c r="R844" s="225">
        <v>1068</v>
      </c>
      <c r="S844" s="164">
        <f t="shared" si="60"/>
        <v>2354.536296</v>
      </c>
      <c r="T844" s="165">
        <f t="shared" si="61"/>
        <v>0.46441947565543074</v>
      </c>
      <c r="U844" s="226"/>
      <c r="V844" s="226"/>
      <c r="W844" s="227"/>
      <c r="X844" s="226"/>
      <c r="Y844" s="226"/>
      <c r="Z844" s="226">
        <v>41.038</v>
      </c>
      <c r="AA844" s="175">
        <f t="shared" si="62"/>
        <v>7.826320000000001</v>
      </c>
      <c r="AB844" s="282"/>
      <c r="AC844" s="313">
        <f t="shared" si="63"/>
        <v>1</v>
      </c>
    </row>
    <row r="845" spans="8:29" ht="15" customHeight="1">
      <c r="H845" s="181" t="s">
        <v>1036</v>
      </c>
      <c r="I845" s="182" t="s">
        <v>123</v>
      </c>
      <c r="J845" s="219" t="s">
        <v>1062</v>
      </c>
      <c r="K845" s="220">
        <v>1965</v>
      </c>
      <c r="L845" s="221" t="s">
        <v>1440</v>
      </c>
      <c r="M845" s="221" t="s">
        <v>259</v>
      </c>
      <c r="N845" s="221"/>
      <c r="O845" s="222"/>
      <c r="P845" s="223" t="s">
        <v>1202</v>
      </c>
      <c r="Q845" s="224">
        <v>301</v>
      </c>
      <c r="R845" s="224">
        <v>1268</v>
      </c>
      <c r="S845" s="164">
        <f t="shared" si="60"/>
        <v>2795.460696</v>
      </c>
      <c r="T845" s="165">
        <f t="shared" si="61"/>
        <v>0.23738170347003154</v>
      </c>
      <c r="U845" s="226"/>
      <c r="V845" s="226"/>
      <c r="W845" s="227"/>
      <c r="X845" s="226"/>
      <c r="Y845" s="226"/>
      <c r="Z845" s="226">
        <v>42.757</v>
      </c>
      <c r="AA845" s="175">
        <f t="shared" si="62"/>
        <v>7.20748</v>
      </c>
      <c r="AB845" s="282"/>
      <c r="AC845" s="313">
        <f t="shared" si="63"/>
        <v>1</v>
      </c>
    </row>
    <row r="846" spans="8:29" ht="15" customHeight="1">
      <c r="H846" s="181" t="s">
        <v>1036</v>
      </c>
      <c r="I846" s="182" t="s">
        <v>124</v>
      </c>
      <c r="J846" s="219" t="s">
        <v>1062</v>
      </c>
      <c r="K846" s="220">
        <v>2003</v>
      </c>
      <c r="L846" s="221" t="s">
        <v>1440</v>
      </c>
      <c r="M846" s="221" t="s">
        <v>259</v>
      </c>
      <c r="N846" s="221"/>
      <c r="O846" s="222"/>
      <c r="P846" s="223" t="s">
        <v>1202</v>
      </c>
      <c r="Q846" s="224">
        <v>317</v>
      </c>
      <c r="R846" s="224">
        <v>1201</v>
      </c>
      <c r="S846" s="164">
        <f t="shared" si="60"/>
        <v>2647.751022</v>
      </c>
      <c r="T846" s="165">
        <f t="shared" si="61"/>
        <v>0.2639467110741049</v>
      </c>
      <c r="U846" s="226"/>
      <c r="V846" s="226"/>
      <c r="W846" s="227"/>
      <c r="X846" s="226"/>
      <c r="Y846" s="226"/>
      <c r="Z846" s="226">
        <v>40.236</v>
      </c>
      <c r="AA846" s="175">
        <f t="shared" si="62"/>
        <v>8.11504</v>
      </c>
      <c r="AB846" s="282"/>
      <c r="AC846" s="313">
        <f t="shared" si="63"/>
        <v>1</v>
      </c>
    </row>
    <row r="847" spans="8:29" ht="15" customHeight="1">
      <c r="H847" s="181" t="s">
        <v>1026</v>
      </c>
      <c r="I847" s="182" t="s">
        <v>128</v>
      </c>
      <c r="J847" s="219" t="s">
        <v>1061</v>
      </c>
      <c r="K847" s="220">
        <v>2000</v>
      </c>
      <c r="L847" s="221" t="s">
        <v>1440</v>
      </c>
      <c r="M847" s="221" t="s">
        <v>260</v>
      </c>
      <c r="N847" s="221"/>
      <c r="O847" s="222"/>
      <c r="P847" s="223" t="s">
        <v>1202</v>
      </c>
      <c r="Q847" s="306">
        <v>214</v>
      </c>
      <c r="R847" s="306">
        <v>820</v>
      </c>
      <c r="S847" s="210">
        <f t="shared" si="60"/>
        <v>1807.79004</v>
      </c>
      <c r="T847" s="165">
        <f t="shared" si="61"/>
        <v>0.26097560975609757</v>
      </c>
      <c r="U847" s="206"/>
      <c r="V847" s="206"/>
      <c r="W847" s="214"/>
      <c r="X847" s="206"/>
      <c r="Y847" s="206"/>
      <c r="Z847" s="203"/>
      <c r="AA847" s="175">
        <f t="shared" si="62"/>
        <v>0</v>
      </c>
      <c r="AB847" s="282"/>
      <c r="AC847" s="313">
        <f t="shared" si="63"/>
        <v>1</v>
      </c>
    </row>
    <row r="848" spans="8:29" ht="15" customHeight="1">
      <c r="H848" s="181" t="s">
        <v>1026</v>
      </c>
      <c r="I848" s="182" t="s">
        <v>125</v>
      </c>
      <c r="J848" s="219" t="s">
        <v>1061</v>
      </c>
      <c r="K848" s="220">
        <v>2000</v>
      </c>
      <c r="L848" s="221" t="s">
        <v>1443</v>
      </c>
      <c r="M848" s="221" t="s">
        <v>260</v>
      </c>
      <c r="N848" s="221"/>
      <c r="O848" s="222"/>
      <c r="P848" s="223" t="s">
        <v>1202</v>
      </c>
      <c r="Q848" s="306">
        <v>146</v>
      </c>
      <c r="R848" s="306">
        <v>1130</v>
      </c>
      <c r="S848" s="210">
        <f t="shared" si="60"/>
        <v>2491.2228600000003</v>
      </c>
      <c r="T848" s="165">
        <f t="shared" si="61"/>
        <v>0.12920353982300886</v>
      </c>
      <c r="U848" s="206"/>
      <c r="V848" s="206"/>
      <c r="W848" s="214"/>
      <c r="X848" s="206"/>
      <c r="Y848" s="206"/>
      <c r="Z848" s="203"/>
      <c r="AA848" s="175">
        <f t="shared" si="62"/>
        <v>0</v>
      </c>
      <c r="AB848" s="282"/>
      <c r="AC848" s="313">
        <f t="shared" si="63"/>
        <v>1</v>
      </c>
    </row>
    <row r="849" spans="8:29" ht="15" customHeight="1">
      <c r="H849" s="181" t="s">
        <v>1026</v>
      </c>
      <c r="I849" s="182" t="s">
        <v>126</v>
      </c>
      <c r="J849" s="219" t="s">
        <v>1061</v>
      </c>
      <c r="K849" s="220">
        <v>2003</v>
      </c>
      <c r="L849" s="221" t="s">
        <v>1440</v>
      </c>
      <c r="M849" s="221" t="s">
        <v>260</v>
      </c>
      <c r="N849" s="221"/>
      <c r="O849" s="222"/>
      <c r="P849" s="223" t="s">
        <v>1202</v>
      </c>
      <c r="Q849" s="306">
        <v>129</v>
      </c>
      <c r="R849" s="306">
        <v>990</v>
      </c>
      <c r="S849" s="210">
        <f t="shared" si="60"/>
        <v>2182.57578</v>
      </c>
      <c r="T849" s="165">
        <f t="shared" si="61"/>
        <v>0.1303030303030303</v>
      </c>
      <c r="U849" s="206"/>
      <c r="V849" s="206"/>
      <c r="W849" s="214"/>
      <c r="X849" s="206"/>
      <c r="Y849" s="206"/>
      <c r="Z849" s="203"/>
      <c r="AA849" s="175">
        <f t="shared" si="62"/>
        <v>0</v>
      </c>
      <c r="AB849" s="282"/>
      <c r="AC849" s="313">
        <f t="shared" si="63"/>
        <v>1</v>
      </c>
    </row>
    <row r="850" spans="8:29" ht="15" customHeight="1">
      <c r="H850" s="181" t="s">
        <v>1026</v>
      </c>
      <c r="I850" s="182" t="s">
        <v>411</v>
      </c>
      <c r="J850" s="219" t="s">
        <v>1061</v>
      </c>
      <c r="K850" s="220">
        <v>1999</v>
      </c>
      <c r="L850" s="221" t="s">
        <v>1440</v>
      </c>
      <c r="M850" s="221" t="s">
        <v>260</v>
      </c>
      <c r="N850" s="221"/>
      <c r="O850" s="222"/>
      <c r="P850" s="223" t="s">
        <v>1202</v>
      </c>
      <c r="Q850" s="306">
        <v>227</v>
      </c>
      <c r="R850" s="306">
        <v>1080</v>
      </c>
      <c r="S850" s="210">
        <f t="shared" si="60"/>
        <v>2380.99176</v>
      </c>
      <c r="T850" s="165">
        <f t="shared" si="61"/>
        <v>0.2101851851851852</v>
      </c>
      <c r="U850" s="206"/>
      <c r="V850" s="206"/>
      <c r="W850" s="214"/>
      <c r="X850" s="206"/>
      <c r="Y850" s="206"/>
      <c r="Z850" s="203"/>
      <c r="AA850" s="175">
        <f t="shared" si="62"/>
        <v>0</v>
      </c>
      <c r="AB850" s="282"/>
      <c r="AC850" s="313">
        <f t="shared" si="63"/>
        <v>1</v>
      </c>
    </row>
    <row r="851" spans="8:29" ht="15" customHeight="1">
      <c r="H851" s="181" t="s">
        <v>1026</v>
      </c>
      <c r="I851" s="182" t="s">
        <v>389</v>
      </c>
      <c r="J851" s="219" t="s">
        <v>1061</v>
      </c>
      <c r="K851" s="220">
        <v>2000</v>
      </c>
      <c r="L851" s="221" t="s">
        <v>1440</v>
      </c>
      <c r="M851" s="221" t="s">
        <v>259</v>
      </c>
      <c r="N851" s="221"/>
      <c r="O851" s="222"/>
      <c r="P851" s="223" t="s">
        <v>1202</v>
      </c>
      <c r="Q851" s="306">
        <v>271</v>
      </c>
      <c r="R851" s="306">
        <v>1100</v>
      </c>
      <c r="S851" s="210">
        <f t="shared" si="60"/>
        <v>2425.0842000000002</v>
      </c>
      <c r="T851" s="165">
        <f t="shared" si="61"/>
        <v>0.24636363636363637</v>
      </c>
      <c r="U851" s="206"/>
      <c r="V851" s="206"/>
      <c r="W851" s="214"/>
      <c r="X851" s="206"/>
      <c r="Y851" s="206"/>
      <c r="Z851" s="203"/>
      <c r="AA851" s="175">
        <f t="shared" si="62"/>
        <v>0</v>
      </c>
      <c r="AB851" s="281"/>
      <c r="AC851" s="313">
        <f t="shared" si="63"/>
        <v>1</v>
      </c>
    </row>
    <row r="852" spans="8:29" ht="15" customHeight="1">
      <c r="H852" s="181" t="s">
        <v>1026</v>
      </c>
      <c r="I852" s="182" t="s">
        <v>127</v>
      </c>
      <c r="J852" s="219" t="s">
        <v>1061</v>
      </c>
      <c r="K852" s="220">
        <v>2000</v>
      </c>
      <c r="L852" s="221" t="s">
        <v>1440</v>
      </c>
      <c r="M852" s="221" t="s">
        <v>259</v>
      </c>
      <c r="N852" s="221"/>
      <c r="O852" s="222"/>
      <c r="P852" s="223" t="s">
        <v>1202</v>
      </c>
      <c r="Q852" s="306">
        <v>326</v>
      </c>
      <c r="R852" s="306">
        <v>1050</v>
      </c>
      <c r="S852" s="210">
        <f t="shared" si="60"/>
        <v>2314.8531000000003</v>
      </c>
      <c r="T852" s="165">
        <f t="shared" si="61"/>
        <v>0.31047619047619046</v>
      </c>
      <c r="U852" s="206"/>
      <c r="V852" s="206"/>
      <c r="W852" s="214"/>
      <c r="X852" s="206"/>
      <c r="Y852" s="206"/>
      <c r="Z852" s="203">
        <v>39.803</v>
      </c>
      <c r="AA852" s="175">
        <f t="shared" si="62"/>
        <v>8.27092</v>
      </c>
      <c r="AB852" s="281"/>
      <c r="AC852" s="313">
        <f t="shared" si="63"/>
        <v>1</v>
      </c>
    </row>
    <row r="853" spans="8:29" ht="15" customHeight="1">
      <c r="H853" s="181" t="s">
        <v>1018</v>
      </c>
      <c r="I853" s="182" t="s">
        <v>129</v>
      </c>
      <c r="J853" s="219" t="s">
        <v>1075</v>
      </c>
      <c r="K853" s="220">
        <v>2001</v>
      </c>
      <c r="L853" s="221" t="s">
        <v>1440</v>
      </c>
      <c r="M853" s="221" t="s">
        <v>259</v>
      </c>
      <c r="N853" s="221"/>
      <c r="O853" s="222"/>
      <c r="P853" s="223" t="s">
        <v>1202</v>
      </c>
      <c r="Q853" s="306">
        <v>447</v>
      </c>
      <c r="R853" s="306">
        <v>1070</v>
      </c>
      <c r="S853" s="210">
        <f t="shared" si="60"/>
        <v>2358.94554</v>
      </c>
      <c r="T853" s="165">
        <f t="shared" si="61"/>
        <v>0.4177570093457944</v>
      </c>
      <c r="U853" s="206"/>
      <c r="V853" s="206"/>
      <c r="W853" s="214"/>
      <c r="X853" s="206"/>
      <c r="Y853" s="206"/>
      <c r="Z853" s="203">
        <v>40.747</v>
      </c>
      <c r="AA853" s="175">
        <f t="shared" si="62"/>
        <v>7.93108</v>
      </c>
      <c r="AB853" s="282"/>
      <c r="AC853" s="313">
        <f t="shared" si="63"/>
        <v>1</v>
      </c>
    </row>
    <row r="854" spans="8:29" ht="15" customHeight="1">
      <c r="H854" s="181" t="s">
        <v>1019</v>
      </c>
      <c r="I854" s="182" t="s">
        <v>154</v>
      </c>
      <c r="J854" s="219" t="s">
        <v>1061</v>
      </c>
      <c r="K854" s="220">
        <v>1958</v>
      </c>
      <c r="L854" s="221" t="s">
        <v>1443</v>
      </c>
      <c r="M854" s="221" t="s">
        <v>262</v>
      </c>
      <c r="N854" s="221"/>
      <c r="O854" s="222"/>
      <c r="P854" s="223" t="s">
        <v>1202</v>
      </c>
      <c r="Q854" s="306">
        <v>16</v>
      </c>
      <c r="R854" s="306">
        <v>385</v>
      </c>
      <c r="S854" s="210">
        <f t="shared" si="60"/>
        <v>848.7794700000001</v>
      </c>
      <c r="T854" s="165">
        <f t="shared" si="61"/>
        <v>0.04155844155844156</v>
      </c>
      <c r="U854" s="206" t="s">
        <v>1146</v>
      </c>
      <c r="V854" s="206"/>
      <c r="W854" s="214"/>
      <c r="X854" s="206"/>
      <c r="Y854" s="206"/>
      <c r="Z854" s="203"/>
      <c r="AA854" s="175">
        <f t="shared" si="62"/>
        <v>0</v>
      </c>
      <c r="AB854" s="282"/>
      <c r="AC854" s="313">
        <f t="shared" si="63"/>
        <v>1</v>
      </c>
    </row>
    <row r="855" spans="8:29" ht="15" customHeight="1">
      <c r="H855" s="181" t="s">
        <v>1019</v>
      </c>
      <c r="I855" s="182" t="s">
        <v>72</v>
      </c>
      <c r="J855" s="219" t="s">
        <v>1061</v>
      </c>
      <c r="K855" s="220">
        <v>2003</v>
      </c>
      <c r="L855" s="221" t="s">
        <v>1440</v>
      </c>
      <c r="M855" s="221" t="s">
        <v>259</v>
      </c>
      <c r="N855" s="221" t="s">
        <v>1438</v>
      </c>
      <c r="O855" s="222"/>
      <c r="P855" s="223" t="s">
        <v>1202</v>
      </c>
      <c r="Q855" s="224">
        <v>327</v>
      </c>
      <c r="R855" s="224">
        <v>1100</v>
      </c>
      <c r="S855" s="210">
        <f t="shared" si="60"/>
        <v>2425.0842000000002</v>
      </c>
      <c r="T855" s="165">
        <f t="shared" si="61"/>
        <v>0.2972727272727273</v>
      </c>
      <c r="U855" s="209" t="s">
        <v>1227</v>
      </c>
      <c r="V855" s="209"/>
      <c r="W855" s="208"/>
      <c r="X855" s="209"/>
      <c r="Y855" s="209"/>
      <c r="Z855" s="209">
        <v>40.226</v>
      </c>
      <c r="AA855" s="175">
        <f t="shared" si="62"/>
        <v>8.11864</v>
      </c>
      <c r="AB855" s="285"/>
      <c r="AC855" s="313">
        <f t="shared" si="63"/>
        <v>1</v>
      </c>
    </row>
    <row r="856" spans="8:29" ht="15" customHeight="1">
      <c r="H856" s="181" t="s">
        <v>1019</v>
      </c>
      <c r="I856" s="182" t="s">
        <v>73</v>
      </c>
      <c r="J856" s="219" t="s">
        <v>1061</v>
      </c>
      <c r="K856" s="220">
        <v>2008</v>
      </c>
      <c r="L856" s="221" t="s">
        <v>1443</v>
      </c>
      <c r="M856" s="221" t="s">
        <v>261</v>
      </c>
      <c r="N856" s="221" t="s">
        <v>1438</v>
      </c>
      <c r="O856" s="222"/>
      <c r="P856" s="223" t="s">
        <v>1202</v>
      </c>
      <c r="Q856" s="306">
        <v>276</v>
      </c>
      <c r="R856" s="306">
        <v>1269.6</v>
      </c>
      <c r="S856" s="210">
        <f t="shared" si="60"/>
        <v>2798.9880912</v>
      </c>
      <c r="T856" s="165">
        <f t="shared" si="61"/>
        <v>0.2173913043478261</v>
      </c>
      <c r="U856" s="204" t="s">
        <v>1000</v>
      </c>
      <c r="V856" s="204"/>
      <c r="W856" s="208"/>
      <c r="X856" s="204"/>
      <c r="Y856" s="204"/>
      <c r="Z856" s="204"/>
      <c r="AA856" s="175">
        <f t="shared" si="62"/>
        <v>0</v>
      </c>
      <c r="AB856" s="282"/>
      <c r="AC856" s="313">
        <f t="shared" si="63"/>
        <v>1</v>
      </c>
    </row>
    <row r="857" spans="8:29" ht="15" customHeight="1">
      <c r="H857" s="181" t="s">
        <v>1019</v>
      </c>
      <c r="I857" s="182" t="s">
        <v>130</v>
      </c>
      <c r="J857" s="219" t="s">
        <v>1061</v>
      </c>
      <c r="K857" s="220">
        <v>1998</v>
      </c>
      <c r="L857" s="221" t="s">
        <v>1440</v>
      </c>
      <c r="M857" s="221" t="s">
        <v>261</v>
      </c>
      <c r="N857" s="221" t="s">
        <v>1438</v>
      </c>
      <c r="O857" s="222"/>
      <c r="P857" s="223" t="s">
        <v>1202</v>
      </c>
      <c r="Q857" s="306">
        <v>276</v>
      </c>
      <c r="R857" s="306">
        <v>1261.32</v>
      </c>
      <c r="S857" s="210">
        <f t="shared" si="60"/>
        <v>2780.73382104</v>
      </c>
      <c r="T857" s="165">
        <f t="shared" si="61"/>
        <v>0.2188183807439825</v>
      </c>
      <c r="U857" s="206"/>
      <c r="V857" s="206"/>
      <c r="W857" s="214"/>
      <c r="X857" s="206"/>
      <c r="Y857" s="206"/>
      <c r="Z857" s="203"/>
      <c r="AA857" s="175">
        <f t="shared" si="62"/>
        <v>0</v>
      </c>
      <c r="AB857" s="282"/>
      <c r="AC857" s="313">
        <f t="shared" si="63"/>
        <v>1</v>
      </c>
    </row>
    <row r="858" spans="8:29" ht="15" customHeight="1">
      <c r="H858" s="181" t="s">
        <v>1019</v>
      </c>
      <c r="I858" s="182" t="s">
        <v>131</v>
      </c>
      <c r="J858" s="219" t="s">
        <v>1061</v>
      </c>
      <c r="K858" s="220">
        <v>1999</v>
      </c>
      <c r="L858" s="221" t="s">
        <v>1440</v>
      </c>
      <c r="M858" s="221" t="s">
        <v>261</v>
      </c>
      <c r="N858" s="221" t="s">
        <v>1438</v>
      </c>
      <c r="O858" s="222"/>
      <c r="P858" s="223" t="s">
        <v>1202</v>
      </c>
      <c r="Q858" s="306">
        <v>295</v>
      </c>
      <c r="R858" s="306">
        <v>1230</v>
      </c>
      <c r="S858" s="210">
        <f t="shared" si="60"/>
        <v>2711.6850600000002</v>
      </c>
      <c r="T858" s="165">
        <f t="shared" si="61"/>
        <v>0.23983739837398374</v>
      </c>
      <c r="U858" s="206"/>
      <c r="V858" s="206"/>
      <c r="W858" s="214"/>
      <c r="X858" s="206"/>
      <c r="Y858" s="206"/>
      <c r="Z858" s="203"/>
      <c r="AA858" s="175">
        <f t="shared" si="62"/>
        <v>0</v>
      </c>
      <c r="AB858" s="282"/>
      <c r="AC858" s="313">
        <f t="shared" si="63"/>
        <v>1</v>
      </c>
    </row>
    <row r="859" spans="8:29" ht="15" customHeight="1">
      <c r="H859" s="181" t="s">
        <v>1019</v>
      </c>
      <c r="I859" s="182" t="s">
        <v>132</v>
      </c>
      <c r="J859" s="219" t="s">
        <v>1061</v>
      </c>
      <c r="K859" s="220">
        <v>2001</v>
      </c>
      <c r="L859" s="221" t="s">
        <v>1440</v>
      </c>
      <c r="M859" s="221" t="s">
        <v>261</v>
      </c>
      <c r="N859" s="221" t="s">
        <v>1438</v>
      </c>
      <c r="O859" s="222"/>
      <c r="P859" s="223" t="s">
        <v>1202</v>
      </c>
      <c r="Q859" s="224">
        <v>300</v>
      </c>
      <c r="R859" s="224">
        <v>1230</v>
      </c>
      <c r="S859" s="164">
        <f t="shared" si="60"/>
        <v>2711.6850600000002</v>
      </c>
      <c r="T859" s="165">
        <f t="shared" si="61"/>
        <v>0.24390243902439024</v>
      </c>
      <c r="U859" s="226" t="s">
        <v>1150</v>
      </c>
      <c r="V859" s="226"/>
      <c r="W859" s="227"/>
      <c r="X859" s="226"/>
      <c r="Y859" s="226"/>
      <c r="Z859" s="226"/>
      <c r="AA859" s="175">
        <f t="shared" si="62"/>
        <v>0</v>
      </c>
      <c r="AB859" s="282"/>
      <c r="AC859" s="313">
        <f t="shared" si="63"/>
        <v>1</v>
      </c>
    </row>
    <row r="860" spans="8:29" ht="15" customHeight="1">
      <c r="H860" s="181" t="s">
        <v>1019</v>
      </c>
      <c r="I860" s="182" t="s">
        <v>133</v>
      </c>
      <c r="J860" s="219" t="s">
        <v>1061</v>
      </c>
      <c r="K860" s="220">
        <v>2003</v>
      </c>
      <c r="L860" s="221" t="s">
        <v>1440</v>
      </c>
      <c r="M860" s="221" t="s">
        <v>261</v>
      </c>
      <c r="N860" s="221" t="s">
        <v>1438</v>
      </c>
      <c r="O860" s="222"/>
      <c r="P860" s="223" t="s">
        <v>1202</v>
      </c>
      <c r="Q860" s="306">
        <v>299</v>
      </c>
      <c r="R860" s="306">
        <v>1230</v>
      </c>
      <c r="S860" s="210">
        <f t="shared" si="60"/>
        <v>2711.6850600000002</v>
      </c>
      <c r="T860" s="165">
        <f t="shared" si="61"/>
        <v>0.24308943089430896</v>
      </c>
      <c r="U860" s="206" t="s">
        <v>1150</v>
      </c>
      <c r="V860" s="206"/>
      <c r="W860" s="214"/>
      <c r="X860" s="206"/>
      <c r="Y860" s="206"/>
      <c r="Z860" s="203"/>
      <c r="AA860" s="175">
        <f t="shared" si="62"/>
        <v>0</v>
      </c>
      <c r="AB860" s="286"/>
      <c r="AC860" s="313">
        <f t="shared" si="63"/>
        <v>1</v>
      </c>
    </row>
    <row r="861" spans="8:29" ht="15" customHeight="1">
      <c r="H861" s="181" t="s">
        <v>1019</v>
      </c>
      <c r="I861" s="182" t="s">
        <v>134</v>
      </c>
      <c r="J861" s="219" t="s">
        <v>1061</v>
      </c>
      <c r="K861" s="220">
        <v>1999</v>
      </c>
      <c r="L861" s="221" t="s">
        <v>1440</v>
      </c>
      <c r="M861" s="221" t="s">
        <v>261</v>
      </c>
      <c r="N861" s="221" t="s">
        <v>1438</v>
      </c>
      <c r="O861" s="222"/>
      <c r="P861" s="223" t="s">
        <v>1202</v>
      </c>
      <c r="Q861" s="306">
        <v>314</v>
      </c>
      <c r="R861" s="306">
        <v>1230</v>
      </c>
      <c r="S861" s="210">
        <f t="shared" si="60"/>
        <v>2711.6850600000002</v>
      </c>
      <c r="T861" s="165">
        <f t="shared" si="61"/>
        <v>0.2552845528455285</v>
      </c>
      <c r="U861" s="206" t="s">
        <v>1150</v>
      </c>
      <c r="V861" s="206"/>
      <c r="W861" s="214"/>
      <c r="X861" s="206"/>
      <c r="Y861" s="206"/>
      <c r="Z861" s="203">
        <v>39.515</v>
      </c>
      <c r="AA861" s="175">
        <f t="shared" si="62"/>
        <v>8.374600000000001</v>
      </c>
      <c r="AB861" s="282"/>
      <c r="AC861" s="313">
        <f t="shared" si="63"/>
        <v>1</v>
      </c>
    </row>
    <row r="862" spans="8:29" ht="15" customHeight="1">
      <c r="H862" s="181" t="s">
        <v>1019</v>
      </c>
      <c r="I862" s="182" t="s">
        <v>135</v>
      </c>
      <c r="J862" s="219" t="s">
        <v>1061</v>
      </c>
      <c r="K862" s="220">
        <v>2001</v>
      </c>
      <c r="L862" s="221" t="s">
        <v>1440</v>
      </c>
      <c r="M862" s="221" t="s">
        <v>261</v>
      </c>
      <c r="N862" s="221"/>
      <c r="O862" s="222"/>
      <c r="P862" s="223" t="s">
        <v>1202</v>
      </c>
      <c r="Q862" s="306">
        <v>316</v>
      </c>
      <c r="R862" s="306">
        <v>1230</v>
      </c>
      <c r="S862" s="210">
        <f t="shared" si="60"/>
        <v>2711.6850600000002</v>
      </c>
      <c r="T862" s="165">
        <f t="shared" si="61"/>
        <v>0.25691056910569104</v>
      </c>
      <c r="U862" s="206" t="s">
        <v>1150</v>
      </c>
      <c r="V862" s="206"/>
      <c r="W862" s="214"/>
      <c r="X862" s="206"/>
      <c r="Y862" s="206"/>
      <c r="Z862" s="203">
        <v>39.248</v>
      </c>
      <c r="AA862" s="175">
        <f t="shared" si="62"/>
        <v>8.47072</v>
      </c>
      <c r="AB862" s="286"/>
      <c r="AC862" s="313">
        <f t="shared" si="63"/>
        <v>1</v>
      </c>
    </row>
    <row r="863" spans="8:29" ht="15" customHeight="1">
      <c r="H863" s="181" t="s">
        <v>1019</v>
      </c>
      <c r="I863" s="182" t="s">
        <v>136</v>
      </c>
      <c r="J863" s="219" t="s">
        <v>1061</v>
      </c>
      <c r="K863" s="220">
        <v>2010</v>
      </c>
      <c r="L863" s="221" t="s">
        <v>1440</v>
      </c>
      <c r="M863" s="221" t="s">
        <v>261</v>
      </c>
      <c r="N863" s="221" t="s">
        <v>1438</v>
      </c>
      <c r="O863" s="222"/>
      <c r="P863" s="223" t="s">
        <v>1202</v>
      </c>
      <c r="Q863" s="306">
        <v>309</v>
      </c>
      <c r="R863" s="306">
        <v>1470</v>
      </c>
      <c r="S863" s="210">
        <f t="shared" si="60"/>
        <v>3240.79434</v>
      </c>
      <c r="T863" s="165">
        <f t="shared" si="61"/>
        <v>0.21020408163265306</v>
      </c>
      <c r="U863" s="206"/>
      <c r="V863" s="206"/>
      <c r="W863" s="214"/>
      <c r="X863" s="206"/>
      <c r="Y863" s="206"/>
      <c r="Z863" s="203"/>
      <c r="AA863" s="175">
        <f t="shared" si="62"/>
        <v>0</v>
      </c>
      <c r="AB863" s="282"/>
      <c r="AC863" s="313">
        <f t="shared" si="63"/>
        <v>1</v>
      </c>
    </row>
    <row r="864" spans="8:29" ht="15" customHeight="1">
      <c r="H864" s="181" t="s">
        <v>1019</v>
      </c>
      <c r="I864" s="182" t="s">
        <v>137</v>
      </c>
      <c r="J864" s="219" t="s">
        <v>1061</v>
      </c>
      <c r="K864" s="220">
        <v>2002</v>
      </c>
      <c r="L864" s="221" t="s">
        <v>1440</v>
      </c>
      <c r="M864" s="221" t="s">
        <v>261</v>
      </c>
      <c r="N864" s="221" t="s">
        <v>1438</v>
      </c>
      <c r="O864" s="222"/>
      <c r="P864" s="223" t="s">
        <v>1202</v>
      </c>
      <c r="Q864" s="306">
        <v>247</v>
      </c>
      <c r="R864" s="306">
        <v>1230</v>
      </c>
      <c r="S864" s="210">
        <f t="shared" si="60"/>
        <v>2711.6850600000002</v>
      </c>
      <c r="T864" s="165">
        <f t="shared" si="61"/>
        <v>0.2008130081300813</v>
      </c>
      <c r="U864" s="206"/>
      <c r="V864" s="206"/>
      <c r="W864" s="208"/>
      <c r="X864" s="206"/>
      <c r="Y864" s="209"/>
      <c r="Z864" s="206"/>
      <c r="AA864" s="175">
        <f t="shared" si="62"/>
        <v>0</v>
      </c>
      <c r="AB864" s="282"/>
      <c r="AC864" s="313">
        <f t="shared" si="63"/>
        <v>1</v>
      </c>
    </row>
    <row r="865" spans="8:29" ht="15" customHeight="1">
      <c r="H865" s="181" t="s">
        <v>1019</v>
      </c>
      <c r="I865" s="182" t="s">
        <v>138</v>
      </c>
      <c r="J865" s="219" t="s">
        <v>1061</v>
      </c>
      <c r="K865" s="220">
        <v>1994</v>
      </c>
      <c r="L865" s="221" t="s">
        <v>1440</v>
      </c>
      <c r="M865" s="221" t="s">
        <v>261</v>
      </c>
      <c r="N865" s="221" t="s">
        <v>1438</v>
      </c>
      <c r="O865" s="222"/>
      <c r="P865" s="223" t="s">
        <v>1202</v>
      </c>
      <c r="Q865" s="306">
        <v>276</v>
      </c>
      <c r="R865" s="306">
        <v>1370</v>
      </c>
      <c r="S865" s="210">
        <f t="shared" si="60"/>
        <v>3020.33214</v>
      </c>
      <c r="T865" s="165">
        <f t="shared" si="61"/>
        <v>0.20145985401459854</v>
      </c>
      <c r="U865" s="206"/>
      <c r="V865" s="206"/>
      <c r="W865" s="214"/>
      <c r="X865" s="206"/>
      <c r="Y865" s="206"/>
      <c r="Z865" s="203"/>
      <c r="AA865" s="175">
        <f t="shared" si="62"/>
        <v>0</v>
      </c>
      <c r="AB865" s="281"/>
      <c r="AC865" s="313">
        <f t="shared" si="63"/>
        <v>1</v>
      </c>
    </row>
    <row r="866" spans="8:29" ht="15" customHeight="1">
      <c r="H866" s="181" t="s">
        <v>1019</v>
      </c>
      <c r="I866" s="182" t="s">
        <v>139</v>
      </c>
      <c r="J866" s="219" t="s">
        <v>1061</v>
      </c>
      <c r="K866" s="220">
        <v>2004</v>
      </c>
      <c r="L866" s="221" t="s">
        <v>1443</v>
      </c>
      <c r="M866" s="221" t="s">
        <v>261</v>
      </c>
      <c r="N866" s="221" t="s">
        <v>1438</v>
      </c>
      <c r="O866" s="222"/>
      <c r="P866" s="223" t="s">
        <v>1202</v>
      </c>
      <c r="Q866" s="306">
        <v>276</v>
      </c>
      <c r="R866" s="306">
        <v>1390</v>
      </c>
      <c r="S866" s="210">
        <f t="shared" si="60"/>
        <v>3064.4245800000003</v>
      </c>
      <c r="T866" s="165">
        <f t="shared" si="61"/>
        <v>0.1985611510791367</v>
      </c>
      <c r="U866" s="206"/>
      <c r="V866" s="206"/>
      <c r="W866" s="208"/>
      <c r="X866" s="206"/>
      <c r="Y866" s="209"/>
      <c r="Z866" s="206"/>
      <c r="AA866" s="175">
        <f t="shared" si="62"/>
        <v>0</v>
      </c>
      <c r="AB866" s="282"/>
      <c r="AC866" s="313">
        <f t="shared" si="63"/>
        <v>1</v>
      </c>
    </row>
    <row r="867" spans="8:29" ht="15" customHeight="1">
      <c r="H867" s="181" t="s">
        <v>1019</v>
      </c>
      <c r="I867" s="182" t="s">
        <v>140</v>
      </c>
      <c r="J867" s="219" t="s">
        <v>1061</v>
      </c>
      <c r="K867" s="220">
        <v>2005</v>
      </c>
      <c r="L867" s="221" t="s">
        <v>1443</v>
      </c>
      <c r="M867" s="221" t="s">
        <v>261</v>
      </c>
      <c r="N867" s="221" t="s">
        <v>1438</v>
      </c>
      <c r="O867" s="222"/>
      <c r="P867" s="223" t="s">
        <v>1202</v>
      </c>
      <c r="Q867" s="306">
        <v>343</v>
      </c>
      <c r="R867" s="306">
        <v>1152</v>
      </c>
      <c r="S867" s="210">
        <f t="shared" si="60"/>
        <v>2539.724544</v>
      </c>
      <c r="T867" s="165">
        <f t="shared" si="61"/>
        <v>0.2977430555555556</v>
      </c>
      <c r="U867" s="206"/>
      <c r="V867" s="206"/>
      <c r="W867" s="214"/>
      <c r="X867" s="206"/>
      <c r="Y867" s="206"/>
      <c r="Z867" s="203"/>
      <c r="AA867" s="175">
        <f t="shared" si="62"/>
        <v>0</v>
      </c>
      <c r="AB867" s="282"/>
      <c r="AC867" s="313">
        <f t="shared" si="63"/>
        <v>1</v>
      </c>
    </row>
    <row r="868" spans="8:29" ht="15" customHeight="1">
      <c r="H868" s="181" t="s">
        <v>1019</v>
      </c>
      <c r="I868" s="182" t="s">
        <v>141</v>
      </c>
      <c r="J868" s="219" t="s">
        <v>1061</v>
      </c>
      <c r="K868" s="220">
        <v>2005</v>
      </c>
      <c r="L868" s="221" t="s">
        <v>1440</v>
      </c>
      <c r="M868" s="221" t="s">
        <v>261</v>
      </c>
      <c r="N868" s="221" t="s">
        <v>1438</v>
      </c>
      <c r="O868" s="222"/>
      <c r="P868" s="223" t="s">
        <v>1202</v>
      </c>
      <c r="Q868" s="306">
        <v>318</v>
      </c>
      <c r="R868" s="306">
        <v>1065</v>
      </c>
      <c r="S868" s="210">
        <f t="shared" si="60"/>
        <v>2347.92243</v>
      </c>
      <c r="T868" s="165">
        <f t="shared" si="61"/>
        <v>0.29859154929577464</v>
      </c>
      <c r="U868" s="206"/>
      <c r="V868" s="206"/>
      <c r="W868" s="214"/>
      <c r="X868" s="206"/>
      <c r="Y868" s="206"/>
      <c r="Z868" s="203"/>
      <c r="AA868" s="175">
        <f t="shared" si="62"/>
        <v>0</v>
      </c>
      <c r="AB868" s="282"/>
      <c r="AC868" s="313">
        <f t="shared" si="63"/>
        <v>1</v>
      </c>
    </row>
    <row r="869" spans="8:29" ht="15" customHeight="1">
      <c r="H869" s="181" t="s">
        <v>1019</v>
      </c>
      <c r="I869" s="182" t="s">
        <v>142</v>
      </c>
      <c r="J869" s="219" t="s">
        <v>1061</v>
      </c>
      <c r="K869" s="220">
        <v>2000</v>
      </c>
      <c r="L869" s="221" t="s">
        <v>1440</v>
      </c>
      <c r="M869" s="221" t="s">
        <v>261</v>
      </c>
      <c r="N869" s="221" t="s">
        <v>1438</v>
      </c>
      <c r="O869" s="222"/>
      <c r="P869" s="223" t="s">
        <v>1202</v>
      </c>
      <c r="Q869" s="225">
        <v>302</v>
      </c>
      <c r="R869" s="225">
        <v>1430</v>
      </c>
      <c r="S869" s="210">
        <f>IF(R869&gt;0,R869*2.204622,"")</f>
        <v>3152.60946</v>
      </c>
      <c r="T869" s="165">
        <f t="shared" si="61"/>
        <v>0.2111888111888112</v>
      </c>
      <c r="U869" s="209"/>
      <c r="V869" s="209"/>
      <c r="W869" s="208"/>
      <c r="X869" s="209"/>
      <c r="Y869" s="209"/>
      <c r="Z869" s="209">
        <v>41.194</v>
      </c>
      <c r="AA869" s="175">
        <f t="shared" si="62"/>
        <v>7.770159999999999</v>
      </c>
      <c r="AB869" s="282"/>
      <c r="AC869" s="313">
        <f t="shared" si="63"/>
        <v>1</v>
      </c>
    </row>
    <row r="870" spans="8:29" ht="15" customHeight="1">
      <c r="H870" s="181" t="s">
        <v>1019</v>
      </c>
      <c r="I870" s="182" t="s">
        <v>143</v>
      </c>
      <c r="J870" s="219" t="s">
        <v>1061</v>
      </c>
      <c r="K870" s="220">
        <v>1995</v>
      </c>
      <c r="L870" s="221" t="s">
        <v>1440</v>
      </c>
      <c r="M870" s="221" t="s">
        <v>261</v>
      </c>
      <c r="N870" s="221" t="s">
        <v>1438</v>
      </c>
      <c r="O870" s="222"/>
      <c r="P870" s="223" t="s">
        <v>1202</v>
      </c>
      <c r="Q870" s="306">
        <v>276</v>
      </c>
      <c r="R870" s="306">
        <v>1250</v>
      </c>
      <c r="S870" s="210">
        <f>IF(R870&gt;0,R870*2.204622,"")</f>
        <v>2755.7775</v>
      </c>
      <c r="T870" s="165">
        <f t="shared" si="61"/>
        <v>0.2208</v>
      </c>
      <c r="U870" s="206"/>
      <c r="V870" s="206"/>
      <c r="W870" s="214"/>
      <c r="X870" s="206"/>
      <c r="Y870" s="206"/>
      <c r="Z870" s="203"/>
      <c r="AA870" s="175">
        <f t="shared" si="62"/>
        <v>0</v>
      </c>
      <c r="AB870" s="282"/>
      <c r="AC870" s="313">
        <f t="shared" si="63"/>
        <v>1</v>
      </c>
    </row>
    <row r="871" spans="8:29" ht="15" customHeight="1">
      <c r="H871" s="181" t="s">
        <v>1019</v>
      </c>
      <c r="I871" s="182" t="s">
        <v>144</v>
      </c>
      <c r="J871" s="219" t="s">
        <v>1061</v>
      </c>
      <c r="K871" s="220">
        <v>1996</v>
      </c>
      <c r="L871" s="221" t="s">
        <v>1440</v>
      </c>
      <c r="M871" s="221" t="s">
        <v>261</v>
      </c>
      <c r="N871" s="221" t="s">
        <v>1438</v>
      </c>
      <c r="O871" s="222"/>
      <c r="P871" s="223" t="s">
        <v>1202</v>
      </c>
      <c r="Q871" s="306">
        <v>276</v>
      </c>
      <c r="R871" s="306">
        <v>1250</v>
      </c>
      <c r="S871" s="210">
        <f>IF(R871&gt;0,R871*2.204622,"")</f>
        <v>2755.7775</v>
      </c>
      <c r="T871" s="165">
        <f t="shared" si="61"/>
        <v>0.2208</v>
      </c>
      <c r="U871" s="206" t="s">
        <v>1146</v>
      </c>
      <c r="V871" s="206"/>
      <c r="W871" s="214"/>
      <c r="X871" s="206"/>
      <c r="Y871" s="206"/>
      <c r="Z871" s="203"/>
      <c r="AA871" s="175">
        <f t="shared" si="62"/>
        <v>0</v>
      </c>
      <c r="AB871" s="282"/>
      <c r="AC871" s="313">
        <f t="shared" si="63"/>
        <v>1</v>
      </c>
    </row>
    <row r="872" spans="8:29" ht="15" customHeight="1">
      <c r="H872" s="181" t="s">
        <v>1019</v>
      </c>
      <c r="I872" s="182" t="s">
        <v>145</v>
      </c>
      <c r="J872" s="219" t="s">
        <v>1061</v>
      </c>
      <c r="K872" s="220">
        <v>1997</v>
      </c>
      <c r="L872" s="221" t="s">
        <v>1440</v>
      </c>
      <c r="M872" s="221" t="s">
        <v>261</v>
      </c>
      <c r="N872" s="221" t="s">
        <v>1438</v>
      </c>
      <c r="O872" s="222"/>
      <c r="P872" s="223" t="s">
        <v>1202</v>
      </c>
      <c r="Q872" s="306">
        <v>276</v>
      </c>
      <c r="R872" s="306">
        <v>1270</v>
      </c>
      <c r="S872" s="210">
        <f>IF(R872&gt;0,R872*2.204622,"")</f>
        <v>2799.86994</v>
      </c>
      <c r="T872" s="165">
        <f t="shared" si="61"/>
        <v>0.2173228346456693</v>
      </c>
      <c r="U872" s="206"/>
      <c r="V872" s="206"/>
      <c r="W872" s="214"/>
      <c r="X872" s="206"/>
      <c r="Y872" s="206"/>
      <c r="Z872" s="203"/>
      <c r="AA872" s="175">
        <f t="shared" si="62"/>
        <v>0</v>
      </c>
      <c r="AB872" s="282"/>
      <c r="AC872" s="313">
        <f t="shared" si="63"/>
        <v>1</v>
      </c>
    </row>
    <row r="873" spans="8:29" ht="15" customHeight="1">
      <c r="H873" s="181" t="s">
        <v>1019</v>
      </c>
      <c r="I873" s="182" t="s">
        <v>146</v>
      </c>
      <c r="J873" s="219" t="s">
        <v>1061</v>
      </c>
      <c r="K873" s="220">
        <v>1998</v>
      </c>
      <c r="L873" s="221" t="s">
        <v>1440</v>
      </c>
      <c r="M873" s="221" t="s">
        <v>261</v>
      </c>
      <c r="N873" s="221" t="s">
        <v>1438</v>
      </c>
      <c r="O873" s="222"/>
      <c r="P873" s="223" t="s">
        <v>1202</v>
      </c>
      <c r="Q873" s="306">
        <v>276</v>
      </c>
      <c r="R873" s="306">
        <v>1269.6</v>
      </c>
      <c r="S873" s="210">
        <f>IF(R873&gt;0,R873*2.204622,"")</f>
        <v>2798.9880912</v>
      </c>
      <c r="T873" s="165">
        <f t="shared" si="61"/>
        <v>0.2173913043478261</v>
      </c>
      <c r="U873" s="206"/>
      <c r="V873" s="206"/>
      <c r="W873" s="214"/>
      <c r="X873" s="206"/>
      <c r="Y873" s="206"/>
      <c r="Z873" s="203"/>
      <c r="AA873" s="175">
        <f t="shared" si="62"/>
        <v>0</v>
      </c>
      <c r="AB873" s="282"/>
      <c r="AC873" s="313">
        <f t="shared" si="63"/>
        <v>1</v>
      </c>
    </row>
    <row r="874" spans="8:29" ht="15" customHeight="1">
      <c r="H874" s="181" t="s">
        <v>1019</v>
      </c>
      <c r="I874" s="182" t="s">
        <v>147</v>
      </c>
      <c r="J874" s="219" t="s">
        <v>1061</v>
      </c>
      <c r="K874" s="220">
        <v>1999</v>
      </c>
      <c r="L874" s="221" t="s">
        <v>1440</v>
      </c>
      <c r="M874" s="221" t="s">
        <v>261</v>
      </c>
      <c r="N874" s="221" t="s">
        <v>1438</v>
      </c>
      <c r="O874" s="222"/>
      <c r="P874" s="223" t="s">
        <v>1202</v>
      </c>
      <c r="Q874" s="306">
        <v>276</v>
      </c>
      <c r="R874" s="306">
        <v>1429.68</v>
      </c>
      <c r="S874" s="210">
        <f>IF(R874&gt;0,R874*2.204622,"")</f>
        <v>3151.9039809600004</v>
      </c>
      <c r="T874" s="165">
        <f t="shared" si="61"/>
        <v>0.19305019305019305</v>
      </c>
      <c r="U874" s="206"/>
      <c r="V874" s="206"/>
      <c r="W874" s="214"/>
      <c r="X874" s="206"/>
      <c r="Y874" s="206"/>
      <c r="Z874" s="203"/>
      <c r="AA874" s="175">
        <f t="shared" si="62"/>
        <v>0</v>
      </c>
      <c r="AB874" s="282"/>
      <c r="AC874" s="313">
        <f t="shared" si="63"/>
        <v>1</v>
      </c>
    </row>
    <row r="875" spans="8:29" ht="15" customHeight="1">
      <c r="H875" s="181" t="s">
        <v>1019</v>
      </c>
      <c r="I875" s="182" t="s">
        <v>148</v>
      </c>
      <c r="J875" s="219" t="s">
        <v>1061</v>
      </c>
      <c r="K875" s="220">
        <v>2000</v>
      </c>
      <c r="L875" s="221" t="s">
        <v>1440</v>
      </c>
      <c r="M875" s="221" t="s">
        <v>261</v>
      </c>
      <c r="N875" s="221" t="s">
        <v>1438</v>
      </c>
      <c r="O875" s="222"/>
      <c r="P875" s="223" t="s">
        <v>1202</v>
      </c>
      <c r="Q875" s="306">
        <v>276</v>
      </c>
      <c r="R875" s="306">
        <v>1310</v>
      </c>
      <c r="S875" s="210">
        <f>IF(R875&gt;0,R875*2.204622,"")</f>
        <v>2888.0548200000003</v>
      </c>
      <c r="T875" s="165">
        <f t="shared" si="61"/>
        <v>0.21068702290076335</v>
      </c>
      <c r="U875" s="206"/>
      <c r="V875" s="206"/>
      <c r="W875" s="214"/>
      <c r="X875" s="206"/>
      <c r="Y875" s="206"/>
      <c r="Z875" s="203"/>
      <c r="AA875" s="175">
        <f t="shared" si="62"/>
        <v>0</v>
      </c>
      <c r="AB875" s="286"/>
      <c r="AC875" s="313">
        <f t="shared" si="63"/>
        <v>1</v>
      </c>
    </row>
    <row r="876" spans="8:29" ht="15" customHeight="1">
      <c r="H876" s="181" t="s">
        <v>1019</v>
      </c>
      <c r="I876" s="182" t="s">
        <v>149</v>
      </c>
      <c r="J876" s="219" t="s">
        <v>1061</v>
      </c>
      <c r="K876" s="220">
        <v>1999</v>
      </c>
      <c r="L876" s="221" t="s">
        <v>1440</v>
      </c>
      <c r="M876" s="221" t="s">
        <v>261</v>
      </c>
      <c r="N876" s="221" t="s">
        <v>1438</v>
      </c>
      <c r="O876" s="222"/>
      <c r="P876" s="223" t="s">
        <v>1202</v>
      </c>
      <c r="Q876" s="306">
        <v>415</v>
      </c>
      <c r="R876" s="306">
        <v>1030</v>
      </c>
      <c r="S876" s="210">
        <f>IF(R876&gt;0,R876*2.204622,"")</f>
        <v>2270.76066</v>
      </c>
      <c r="T876" s="165">
        <f t="shared" si="61"/>
        <v>0.4029126213592233</v>
      </c>
      <c r="U876" s="206"/>
      <c r="V876" s="206"/>
      <c r="W876" s="214"/>
      <c r="X876" s="206"/>
      <c r="Y876" s="206"/>
      <c r="Z876" s="203"/>
      <c r="AA876" s="175">
        <f t="shared" si="62"/>
        <v>0</v>
      </c>
      <c r="AB876" s="282"/>
      <c r="AC876" s="313">
        <f t="shared" si="63"/>
        <v>1</v>
      </c>
    </row>
    <row r="877" spans="8:29" ht="15" customHeight="1">
      <c r="H877" s="181" t="s">
        <v>1019</v>
      </c>
      <c r="I877" s="182" t="s">
        <v>150</v>
      </c>
      <c r="J877" s="219" t="s">
        <v>1061</v>
      </c>
      <c r="K877" s="220">
        <v>2000</v>
      </c>
      <c r="L877" s="221" t="s">
        <v>1443</v>
      </c>
      <c r="M877" s="221" t="s">
        <v>261</v>
      </c>
      <c r="N877" s="221"/>
      <c r="O877" s="222"/>
      <c r="P877" s="223" t="s">
        <v>1202</v>
      </c>
      <c r="Q877" s="306">
        <v>423</v>
      </c>
      <c r="R877" s="306">
        <v>1030</v>
      </c>
      <c r="S877" s="210">
        <f>IF(R877&gt;0,R877*2.204622,"")</f>
        <v>2270.76066</v>
      </c>
      <c r="T877" s="165">
        <f t="shared" si="61"/>
        <v>0.41067961165048544</v>
      </c>
      <c r="U877" s="206"/>
      <c r="V877" s="206"/>
      <c r="W877" s="214"/>
      <c r="X877" s="206"/>
      <c r="Y877" s="206"/>
      <c r="Z877" s="203">
        <v>38.217</v>
      </c>
      <c r="AA877" s="175">
        <f t="shared" si="62"/>
        <v>8.84188</v>
      </c>
      <c r="AB877" s="282"/>
      <c r="AC877" s="313">
        <f t="shared" si="63"/>
        <v>1</v>
      </c>
    </row>
    <row r="878" spans="8:29" ht="15" customHeight="1">
      <c r="H878" s="181" t="s">
        <v>1019</v>
      </c>
      <c r="I878" s="182" t="s">
        <v>151</v>
      </c>
      <c r="J878" s="219" t="s">
        <v>1061</v>
      </c>
      <c r="K878" s="220">
        <v>2008</v>
      </c>
      <c r="L878" s="221" t="s">
        <v>1443</v>
      </c>
      <c r="M878" s="221" t="s">
        <v>261</v>
      </c>
      <c r="N878" s="221" t="s">
        <v>1438</v>
      </c>
      <c r="O878" s="222"/>
      <c r="P878" s="223" t="s">
        <v>1202</v>
      </c>
      <c r="Q878" s="306">
        <v>303</v>
      </c>
      <c r="R878" s="306">
        <v>1470</v>
      </c>
      <c r="S878" s="210">
        <f>IF(R878&gt;0,R878*2.204622,"")</f>
        <v>3240.79434</v>
      </c>
      <c r="T878" s="165">
        <f t="shared" si="61"/>
        <v>0.20612244897959184</v>
      </c>
      <c r="U878" s="206"/>
      <c r="V878" s="206"/>
      <c r="W878" s="214"/>
      <c r="X878" s="206"/>
      <c r="Y878" s="206"/>
      <c r="Z878" s="203"/>
      <c r="AA878" s="175">
        <f t="shared" si="62"/>
        <v>0</v>
      </c>
      <c r="AB878" s="282"/>
      <c r="AC878" s="313">
        <f t="shared" si="63"/>
        <v>1</v>
      </c>
    </row>
    <row r="879" spans="8:29" ht="15" customHeight="1">
      <c r="H879" s="181" t="s">
        <v>1019</v>
      </c>
      <c r="I879" s="182" t="s">
        <v>152</v>
      </c>
      <c r="J879" s="219" t="s">
        <v>1061</v>
      </c>
      <c r="K879" s="220">
        <v>2007</v>
      </c>
      <c r="L879" s="221" t="s">
        <v>1440</v>
      </c>
      <c r="M879" s="221" t="s">
        <v>261</v>
      </c>
      <c r="N879" s="221" t="s">
        <v>1438</v>
      </c>
      <c r="O879" s="222"/>
      <c r="P879" s="223" t="s">
        <v>1202</v>
      </c>
      <c r="Q879" s="306">
        <v>276</v>
      </c>
      <c r="R879" s="306">
        <v>1429.68</v>
      </c>
      <c r="S879" s="210">
        <f>IF(R879&gt;0,R879*2.204622,"")</f>
        <v>3151.9039809600004</v>
      </c>
      <c r="T879" s="165">
        <f t="shared" si="61"/>
        <v>0.19305019305019305</v>
      </c>
      <c r="U879" s="206"/>
      <c r="V879" s="206"/>
      <c r="W879" s="208"/>
      <c r="X879" s="206"/>
      <c r="Y879" s="209"/>
      <c r="Z879" s="206"/>
      <c r="AA879" s="175">
        <f t="shared" si="62"/>
        <v>0</v>
      </c>
      <c r="AB879" s="286"/>
      <c r="AC879" s="313">
        <f t="shared" si="63"/>
        <v>1</v>
      </c>
    </row>
    <row r="880" spans="8:29" ht="15" customHeight="1">
      <c r="H880" s="181" t="s">
        <v>1019</v>
      </c>
      <c r="I880" s="182" t="s">
        <v>153</v>
      </c>
      <c r="J880" s="219" t="s">
        <v>1061</v>
      </c>
      <c r="K880" s="220">
        <v>2010</v>
      </c>
      <c r="L880" s="221" t="s">
        <v>1440</v>
      </c>
      <c r="M880" s="221" t="s">
        <v>261</v>
      </c>
      <c r="N880" s="221" t="s">
        <v>1438</v>
      </c>
      <c r="O880" s="222"/>
      <c r="P880" s="223" t="s">
        <v>1202</v>
      </c>
      <c r="Q880" s="306">
        <v>276</v>
      </c>
      <c r="R880" s="306">
        <v>1410</v>
      </c>
      <c r="S880" s="210">
        <f>IF(R880&gt;0,R880*2.204622,"")</f>
        <v>3108.5170200000002</v>
      </c>
      <c r="T880" s="165">
        <f t="shared" si="61"/>
        <v>0.19574468085106383</v>
      </c>
      <c r="U880" s="206"/>
      <c r="V880" s="206"/>
      <c r="W880" s="214"/>
      <c r="X880" s="206"/>
      <c r="Y880" s="206"/>
      <c r="Z880" s="203"/>
      <c r="AA880" s="175">
        <f t="shared" si="62"/>
        <v>0</v>
      </c>
      <c r="AB880" s="282"/>
      <c r="AC880" s="313">
        <f t="shared" si="63"/>
        <v>1</v>
      </c>
    </row>
    <row r="881" spans="8:29" ht="15" customHeight="1">
      <c r="H881" s="181" t="s">
        <v>1019</v>
      </c>
      <c r="I881" s="182" t="s">
        <v>71</v>
      </c>
      <c r="J881" s="219" t="s">
        <v>1061</v>
      </c>
      <c r="K881" s="220">
        <v>2003</v>
      </c>
      <c r="L881" s="221" t="s">
        <v>1440</v>
      </c>
      <c r="M881" s="221" t="s">
        <v>261</v>
      </c>
      <c r="N881" s="221" t="s">
        <v>1438</v>
      </c>
      <c r="O881" s="222"/>
      <c r="P881" s="223" t="s">
        <v>1202</v>
      </c>
      <c r="Q881" s="306">
        <v>276</v>
      </c>
      <c r="R881" s="306">
        <v>1430</v>
      </c>
      <c r="S881" s="210">
        <f>IF(R881&gt;0,R881*2.204622,"")</f>
        <v>3152.60946</v>
      </c>
      <c r="T881" s="165">
        <f t="shared" si="61"/>
        <v>0.193006993006993</v>
      </c>
      <c r="U881" s="206"/>
      <c r="V881" s="206"/>
      <c r="W881" s="214"/>
      <c r="X881" s="206"/>
      <c r="Y881" s="206"/>
      <c r="Z881" s="203"/>
      <c r="AA881" s="175">
        <f t="shared" si="62"/>
        <v>0</v>
      </c>
      <c r="AB881" s="282"/>
      <c r="AC881" s="313">
        <f t="shared" si="63"/>
        <v>1</v>
      </c>
    </row>
    <row r="882" spans="8:29" ht="15" customHeight="1">
      <c r="H882" s="181" t="s">
        <v>1019</v>
      </c>
      <c r="I882" s="182" t="s">
        <v>63</v>
      </c>
      <c r="J882" s="219" t="s">
        <v>1061</v>
      </c>
      <c r="K882" s="220">
        <v>2003</v>
      </c>
      <c r="L882" s="221" t="s">
        <v>1440</v>
      </c>
      <c r="M882" s="221" t="s">
        <v>261</v>
      </c>
      <c r="N882" s="221"/>
      <c r="O882" s="222"/>
      <c r="P882" s="223" t="s">
        <v>1202</v>
      </c>
      <c r="Q882" s="306">
        <v>246</v>
      </c>
      <c r="R882" s="306">
        <v>1460</v>
      </c>
      <c r="S882" s="210">
        <f>IF(R882&gt;0,R882*2.204622,"")</f>
        <v>3218.74812</v>
      </c>
      <c r="T882" s="165">
        <f t="shared" si="61"/>
        <v>0.1684931506849315</v>
      </c>
      <c r="U882" s="206"/>
      <c r="V882" s="206"/>
      <c r="W882" s="214"/>
      <c r="X882" s="206"/>
      <c r="Y882" s="206"/>
      <c r="Z882" s="203"/>
      <c r="AA882" s="175">
        <f t="shared" si="62"/>
        <v>0</v>
      </c>
      <c r="AB882" s="282"/>
      <c r="AC882" s="313">
        <f t="shared" si="63"/>
        <v>1</v>
      </c>
    </row>
    <row r="883" spans="8:29" ht="15" customHeight="1">
      <c r="H883" s="181" t="s">
        <v>1019</v>
      </c>
      <c r="I883" s="182" t="s">
        <v>64</v>
      </c>
      <c r="J883" s="219" t="s">
        <v>1061</v>
      </c>
      <c r="K883" s="220">
        <v>2003</v>
      </c>
      <c r="L883" s="221" t="s">
        <v>1440</v>
      </c>
      <c r="M883" s="221" t="s">
        <v>261</v>
      </c>
      <c r="N883" s="221" t="s">
        <v>1438</v>
      </c>
      <c r="O883" s="222"/>
      <c r="P883" s="223" t="s">
        <v>1202</v>
      </c>
      <c r="Q883" s="306">
        <v>276</v>
      </c>
      <c r="R883" s="306">
        <v>1450</v>
      </c>
      <c r="S883" s="210">
        <f>IF(R883&gt;0,R883*2.204622,"")</f>
        <v>3196.7019</v>
      </c>
      <c r="T883" s="165">
        <f t="shared" si="61"/>
        <v>0.19034482758620688</v>
      </c>
      <c r="U883" s="206"/>
      <c r="V883" s="206"/>
      <c r="W883" s="208"/>
      <c r="X883" s="206"/>
      <c r="Y883" s="209"/>
      <c r="Z883" s="206"/>
      <c r="AA883" s="175">
        <f t="shared" si="62"/>
        <v>0</v>
      </c>
      <c r="AB883" s="282"/>
      <c r="AC883" s="313">
        <f t="shared" si="63"/>
        <v>1</v>
      </c>
    </row>
    <row r="884" spans="8:29" ht="15" customHeight="1">
      <c r="H884" s="181" t="s">
        <v>1019</v>
      </c>
      <c r="I884" s="182" t="s">
        <v>65</v>
      </c>
      <c r="J884" s="219" t="s">
        <v>1061</v>
      </c>
      <c r="K884" s="220">
        <v>2000</v>
      </c>
      <c r="L884" s="221" t="s">
        <v>1440</v>
      </c>
      <c r="M884" s="221" t="s">
        <v>261</v>
      </c>
      <c r="N884" s="221" t="s">
        <v>1438</v>
      </c>
      <c r="O884" s="222"/>
      <c r="P884" s="223" t="s">
        <v>1202</v>
      </c>
      <c r="Q884" s="306">
        <v>395</v>
      </c>
      <c r="R884" s="306">
        <v>1440</v>
      </c>
      <c r="S884" s="210">
        <f>IF(R884&gt;0,R884*2.204622,"")</f>
        <v>3174.6556800000003</v>
      </c>
      <c r="T884" s="165">
        <f t="shared" si="61"/>
        <v>0.2743055555555556</v>
      </c>
      <c r="U884" s="206"/>
      <c r="V884" s="206"/>
      <c r="W884" s="214"/>
      <c r="X884" s="206"/>
      <c r="Y884" s="206"/>
      <c r="Z884" s="203"/>
      <c r="AA884" s="175">
        <f t="shared" si="62"/>
        <v>0</v>
      </c>
      <c r="AB884" s="282"/>
      <c r="AC884" s="313">
        <f t="shared" si="63"/>
        <v>1</v>
      </c>
    </row>
    <row r="885" spans="8:29" ht="15" customHeight="1">
      <c r="H885" s="181" t="s">
        <v>1019</v>
      </c>
      <c r="I885" s="182" t="s">
        <v>66</v>
      </c>
      <c r="J885" s="219" t="s">
        <v>1061</v>
      </c>
      <c r="K885" s="220">
        <v>1998</v>
      </c>
      <c r="L885" s="221" t="s">
        <v>1440</v>
      </c>
      <c r="M885" s="221" t="s">
        <v>261</v>
      </c>
      <c r="N885" s="221" t="s">
        <v>1438</v>
      </c>
      <c r="O885" s="222"/>
      <c r="P885" s="223" t="s">
        <v>1202</v>
      </c>
      <c r="Q885" s="306">
        <v>395</v>
      </c>
      <c r="R885" s="306">
        <v>1430</v>
      </c>
      <c r="S885" s="210">
        <f>IF(R885&gt;0,R885*2.204622,"")</f>
        <v>3152.60946</v>
      </c>
      <c r="T885" s="165">
        <f t="shared" si="61"/>
        <v>0.2762237762237762</v>
      </c>
      <c r="U885" s="206"/>
      <c r="V885" s="206"/>
      <c r="W885" s="214"/>
      <c r="X885" s="206"/>
      <c r="Y885" s="206"/>
      <c r="Z885" s="203"/>
      <c r="AA885" s="175">
        <f t="shared" si="62"/>
        <v>0</v>
      </c>
      <c r="AB885" s="282"/>
      <c r="AC885" s="313">
        <f t="shared" si="63"/>
        <v>1</v>
      </c>
    </row>
    <row r="886" spans="8:29" ht="15" customHeight="1">
      <c r="H886" s="181" t="s">
        <v>1019</v>
      </c>
      <c r="I886" s="182" t="s">
        <v>67</v>
      </c>
      <c r="J886" s="219" t="s">
        <v>1061</v>
      </c>
      <c r="K886" s="220">
        <v>2003</v>
      </c>
      <c r="L886" s="221" t="s">
        <v>1440</v>
      </c>
      <c r="M886" s="221" t="s">
        <v>261</v>
      </c>
      <c r="N886" s="221" t="s">
        <v>1438</v>
      </c>
      <c r="O886" s="222"/>
      <c r="P886" s="223" t="s">
        <v>1202</v>
      </c>
      <c r="Q886" s="306">
        <v>276</v>
      </c>
      <c r="R886" s="306">
        <v>1450</v>
      </c>
      <c r="S886" s="210">
        <f>IF(R886&gt;0,R886*2.204622,"")</f>
        <v>3196.7019</v>
      </c>
      <c r="T886" s="165">
        <f t="shared" si="61"/>
        <v>0.19034482758620688</v>
      </c>
      <c r="U886" s="206"/>
      <c r="V886" s="206"/>
      <c r="W886" s="214"/>
      <c r="X886" s="206"/>
      <c r="Y886" s="206"/>
      <c r="Z886" s="203"/>
      <c r="AA886" s="175">
        <f t="shared" si="62"/>
        <v>0</v>
      </c>
      <c r="AB886" s="282"/>
      <c r="AC886" s="313">
        <f t="shared" si="63"/>
        <v>1</v>
      </c>
    </row>
    <row r="887" spans="8:29" ht="15" customHeight="1">
      <c r="H887" s="181" t="s">
        <v>1019</v>
      </c>
      <c r="I887" s="182" t="s">
        <v>68</v>
      </c>
      <c r="J887" s="219" t="s">
        <v>1061</v>
      </c>
      <c r="K887" s="220">
        <v>2003</v>
      </c>
      <c r="L887" s="221" t="s">
        <v>1440</v>
      </c>
      <c r="M887" s="221" t="s">
        <v>261</v>
      </c>
      <c r="N887" s="221"/>
      <c r="O887" s="222"/>
      <c r="P887" s="223" t="s">
        <v>1202</v>
      </c>
      <c r="Q887" s="306">
        <v>246</v>
      </c>
      <c r="R887" s="306">
        <v>1480</v>
      </c>
      <c r="S887" s="210">
        <f>IF(R887&gt;0,R887*2.204622,"")</f>
        <v>3262.84056</v>
      </c>
      <c r="T887" s="165">
        <f t="shared" si="61"/>
        <v>0.1662162162162162</v>
      </c>
      <c r="U887" s="206"/>
      <c r="V887" s="206"/>
      <c r="W887" s="214"/>
      <c r="X887" s="206"/>
      <c r="Y887" s="206"/>
      <c r="Z887" s="203"/>
      <c r="AA887" s="175">
        <f t="shared" si="62"/>
        <v>0</v>
      </c>
      <c r="AB887" s="282"/>
      <c r="AC887" s="313">
        <f t="shared" si="63"/>
        <v>1</v>
      </c>
    </row>
    <row r="888" spans="8:29" ht="15" customHeight="1">
      <c r="H888" s="181" t="s">
        <v>1019</v>
      </c>
      <c r="I888" s="182" t="s">
        <v>69</v>
      </c>
      <c r="J888" s="219" t="s">
        <v>1061</v>
      </c>
      <c r="K888" s="220">
        <v>2003</v>
      </c>
      <c r="L888" s="221" t="s">
        <v>1440</v>
      </c>
      <c r="M888" s="221" t="s">
        <v>261</v>
      </c>
      <c r="N888" s="221" t="s">
        <v>1438</v>
      </c>
      <c r="O888" s="222"/>
      <c r="P888" s="223" t="s">
        <v>1202</v>
      </c>
      <c r="Q888" s="306">
        <v>276</v>
      </c>
      <c r="R888" s="306">
        <v>1430</v>
      </c>
      <c r="S888" s="210">
        <f>IF(R888&gt;0,R888*2.204622,"")</f>
        <v>3152.60946</v>
      </c>
      <c r="T888" s="165">
        <f t="shared" si="61"/>
        <v>0.193006993006993</v>
      </c>
      <c r="U888" s="206"/>
      <c r="V888" s="206"/>
      <c r="W888" s="214"/>
      <c r="X888" s="206"/>
      <c r="Y888" s="206"/>
      <c r="Z888" s="203"/>
      <c r="AA888" s="175">
        <f t="shared" si="62"/>
        <v>0</v>
      </c>
      <c r="AB888" s="282"/>
      <c r="AC888" s="313">
        <f t="shared" si="63"/>
        <v>1</v>
      </c>
    </row>
    <row r="889" spans="8:29" ht="15" customHeight="1">
      <c r="H889" s="181" t="s">
        <v>1019</v>
      </c>
      <c r="I889" s="182" t="s">
        <v>70</v>
      </c>
      <c r="J889" s="219" t="s">
        <v>1061</v>
      </c>
      <c r="K889" s="220">
        <v>1996</v>
      </c>
      <c r="L889" s="221" t="s">
        <v>1440</v>
      </c>
      <c r="M889" s="221" t="s">
        <v>262</v>
      </c>
      <c r="N889" s="221"/>
      <c r="O889" s="222"/>
      <c r="P889" s="223" t="s">
        <v>1202</v>
      </c>
      <c r="Q889" s="306">
        <v>15</v>
      </c>
      <c r="R889" s="306">
        <v>385</v>
      </c>
      <c r="S889" s="210">
        <f>IF(R889&gt;0,R889*2.204622,"")</f>
        <v>848.7794700000001</v>
      </c>
      <c r="T889" s="165">
        <f t="shared" si="61"/>
        <v>0.03896103896103896</v>
      </c>
      <c r="U889" s="206"/>
      <c r="V889" s="206"/>
      <c r="W889" s="214"/>
      <c r="X889" s="206"/>
      <c r="Y889" s="206"/>
      <c r="Z889" s="203"/>
      <c r="AA889" s="175">
        <f t="shared" si="62"/>
        <v>0</v>
      </c>
      <c r="AB889" s="282"/>
      <c r="AC889" s="313">
        <f t="shared" si="63"/>
        <v>1</v>
      </c>
    </row>
    <row r="890" spans="8:29" ht="15" customHeight="1">
      <c r="H890" s="181" t="s">
        <v>1027</v>
      </c>
      <c r="I890" s="182" t="s">
        <v>59</v>
      </c>
      <c r="J890" s="219" t="s">
        <v>1061</v>
      </c>
      <c r="K890" s="220">
        <v>2002</v>
      </c>
      <c r="L890" s="221" t="s">
        <v>1440</v>
      </c>
      <c r="M890" s="221" t="s">
        <v>261</v>
      </c>
      <c r="N890" s="221" t="s">
        <v>1438</v>
      </c>
      <c r="O890" s="222"/>
      <c r="P890" s="223" t="s">
        <v>1202</v>
      </c>
      <c r="Q890" s="306">
        <v>59</v>
      </c>
      <c r="R890" s="306">
        <v>840</v>
      </c>
      <c r="S890" s="210">
        <f>IF(R890&gt;0,R890*2.204622,"")</f>
        <v>1851.88248</v>
      </c>
      <c r="T890" s="165">
        <f t="shared" si="61"/>
        <v>0.07023809523809524</v>
      </c>
      <c r="U890" s="206" t="s">
        <v>1146</v>
      </c>
      <c r="V890" s="206"/>
      <c r="W890" s="214"/>
      <c r="X890" s="206"/>
      <c r="Y890" s="206"/>
      <c r="Z890" s="203"/>
      <c r="AA890" s="175">
        <f t="shared" si="62"/>
        <v>0</v>
      </c>
      <c r="AB890" s="282"/>
      <c r="AC890" s="313">
        <f t="shared" si="63"/>
        <v>1</v>
      </c>
    </row>
    <row r="891" spans="8:29" ht="15" customHeight="1">
      <c r="H891" s="181" t="s">
        <v>1027</v>
      </c>
      <c r="I891" s="182" t="s">
        <v>60</v>
      </c>
      <c r="J891" s="219" t="s">
        <v>1061</v>
      </c>
      <c r="K891" s="220">
        <v>1997</v>
      </c>
      <c r="L891" s="221" t="s">
        <v>1440</v>
      </c>
      <c r="M891" s="221" t="s">
        <v>261</v>
      </c>
      <c r="N891" s="221" t="s">
        <v>1438</v>
      </c>
      <c r="O891" s="222"/>
      <c r="P891" s="223" t="s">
        <v>1202</v>
      </c>
      <c r="Q891" s="306">
        <v>63</v>
      </c>
      <c r="R891" s="306">
        <v>710</v>
      </c>
      <c r="S891" s="210">
        <f>IF(R891&gt;0,R891*2.204622,"")</f>
        <v>1565.28162</v>
      </c>
      <c r="T891" s="165">
        <f t="shared" si="61"/>
        <v>0.08873239436619719</v>
      </c>
      <c r="U891" s="206" t="s">
        <v>1146</v>
      </c>
      <c r="V891" s="206"/>
      <c r="W891" s="214"/>
      <c r="X891" s="206"/>
      <c r="Y891" s="206"/>
      <c r="Z891" s="203"/>
      <c r="AA891" s="175">
        <f t="shared" si="62"/>
        <v>0</v>
      </c>
      <c r="AB891" s="285"/>
      <c r="AC891" s="313">
        <f t="shared" si="63"/>
        <v>1</v>
      </c>
    </row>
    <row r="892" spans="8:29" ht="15" customHeight="1">
      <c r="H892" s="181" t="s">
        <v>1027</v>
      </c>
      <c r="I892" s="182" t="s">
        <v>62</v>
      </c>
      <c r="J892" s="219" t="s">
        <v>1061</v>
      </c>
      <c r="K892" s="220">
        <v>1997</v>
      </c>
      <c r="L892" s="221" t="s">
        <v>1440</v>
      </c>
      <c r="M892" s="221" t="s">
        <v>261</v>
      </c>
      <c r="N892" s="221" t="s">
        <v>1438</v>
      </c>
      <c r="O892" s="222"/>
      <c r="P892" s="223" t="s">
        <v>1202</v>
      </c>
      <c r="Q892" s="306">
        <v>63</v>
      </c>
      <c r="R892" s="306">
        <v>710</v>
      </c>
      <c r="S892" s="210">
        <f>IF(R892&gt;0,R892*2.204622,"")</f>
        <v>1565.28162</v>
      </c>
      <c r="T892" s="165">
        <f t="shared" si="61"/>
        <v>0.08873239436619719</v>
      </c>
      <c r="U892" s="206" t="s">
        <v>1146</v>
      </c>
      <c r="V892" s="206"/>
      <c r="W892" s="214"/>
      <c r="X892" s="206"/>
      <c r="Y892" s="206"/>
      <c r="Z892" s="203"/>
      <c r="AA892" s="175">
        <f t="shared" si="62"/>
        <v>0</v>
      </c>
      <c r="AB892" s="282"/>
      <c r="AC892" s="313">
        <f t="shared" si="63"/>
        <v>1</v>
      </c>
    </row>
    <row r="893" spans="8:29" ht="15" customHeight="1">
      <c r="H893" s="181" t="s">
        <v>1027</v>
      </c>
      <c r="I893" s="182" t="s">
        <v>155</v>
      </c>
      <c r="J893" s="219" t="s">
        <v>1061</v>
      </c>
      <c r="K893" s="220">
        <v>1991</v>
      </c>
      <c r="L893" s="221" t="s">
        <v>1442</v>
      </c>
      <c r="M893" s="221" t="s">
        <v>259</v>
      </c>
      <c r="N893" s="221" t="s">
        <v>1438</v>
      </c>
      <c r="O893" s="222"/>
      <c r="P893" s="223" t="s">
        <v>1202</v>
      </c>
      <c r="Q893" s="306">
        <v>63</v>
      </c>
      <c r="R893" s="306">
        <v>700</v>
      </c>
      <c r="S893" s="210">
        <f>IF(R893&gt;0,R893*2.204622,"")</f>
        <v>1543.2354</v>
      </c>
      <c r="T893" s="165">
        <f t="shared" si="61"/>
        <v>0.09</v>
      </c>
      <c r="U893" s="206" t="s">
        <v>1146</v>
      </c>
      <c r="V893" s="206"/>
      <c r="W893" s="214"/>
      <c r="X893" s="206"/>
      <c r="Y893" s="206"/>
      <c r="Z893" s="203"/>
      <c r="AA893" s="175">
        <f t="shared" si="62"/>
        <v>0</v>
      </c>
      <c r="AB893" s="282"/>
      <c r="AC893" s="313">
        <f t="shared" si="63"/>
        <v>1</v>
      </c>
    </row>
    <row r="894" spans="8:29" ht="15" customHeight="1">
      <c r="H894" s="181" t="s">
        <v>1027</v>
      </c>
      <c r="I894" s="182" t="s">
        <v>156</v>
      </c>
      <c r="J894" s="219" t="s">
        <v>1061</v>
      </c>
      <c r="K894" s="220">
        <v>1995</v>
      </c>
      <c r="L894" s="221" t="s">
        <v>1442</v>
      </c>
      <c r="M894" s="221" t="s">
        <v>259</v>
      </c>
      <c r="N894" s="221" t="s">
        <v>1438</v>
      </c>
      <c r="O894" s="222"/>
      <c r="P894" s="223" t="s">
        <v>1202</v>
      </c>
      <c r="Q894" s="306">
        <v>63</v>
      </c>
      <c r="R894" s="306">
        <v>690</v>
      </c>
      <c r="S894" s="210">
        <f>IF(R894&gt;0,R894*2.204622,"")</f>
        <v>1521.18918</v>
      </c>
      <c r="T894" s="165">
        <f t="shared" si="61"/>
        <v>0.09130434782608696</v>
      </c>
      <c r="U894" s="206" t="s">
        <v>1146</v>
      </c>
      <c r="V894" s="206"/>
      <c r="W894" s="214"/>
      <c r="X894" s="206"/>
      <c r="Y894" s="206"/>
      <c r="Z894" s="203"/>
      <c r="AA894" s="175">
        <f t="shared" si="62"/>
        <v>0</v>
      </c>
      <c r="AB894" s="282"/>
      <c r="AC894" s="313">
        <f t="shared" si="63"/>
        <v>1</v>
      </c>
    </row>
    <row r="895" spans="8:29" ht="15" customHeight="1">
      <c r="H895" s="181" t="s">
        <v>1027</v>
      </c>
      <c r="I895" s="182" t="s">
        <v>157</v>
      </c>
      <c r="J895" s="219" t="s">
        <v>1061</v>
      </c>
      <c r="K895" s="220">
        <v>1995</v>
      </c>
      <c r="L895" s="221" t="s">
        <v>1443</v>
      </c>
      <c r="M895" s="221" t="s">
        <v>259</v>
      </c>
      <c r="N895" s="221"/>
      <c r="O895" s="222"/>
      <c r="P895" s="223" t="s">
        <v>1202</v>
      </c>
      <c r="Q895" s="225">
        <v>84</v>
      </c>
      <c r="R895" s="225">
        <v>590</v>
      </c>
      <c r="S895" s="164">
        <f>IF(R895&gt;0,R895*2.204622,"")</f>
        <v>1300.7269800000001</v>
      </c>
      <c r="T895" s="165">
        <f t="shared" si="61"/>
        <v>0.1423728813559322</v>
      </c>
      <c r="U895" s="226" t="s">
        <v>1146</v>
      </c>
      <c r="V895" s="226"/>
      <c r="W895" s="227"/>
      <c r="X895" s="226"/>
      <c r="Y895" s="226"/>
      <c r="Z895" s="226"/>
      <c r="AA895" s="175">
        <f t="shared" si="62"/>
        <v>0</v>
      </c>
      <c r="AB895" s="285"/>
      <c r="AC895" s="313">
        <f t="shared" si="63"/>
        <v>1</v>
      </c>
    </row>
    <row r="896" spans="8:29" ht="15" customHeight="1">
      <c r="H896" s="181" t="s">
        <v>1027</v>
      </c>
      <c r="I896" s="182" t="s">
        <v>58</v>
      </c>
      <c r="J896" s="219" t="s">
        <v>1061</v>
      </c>
      <c r="K896" s="220">
        <v>2007</v>
      </c>
      <c r="L896" s="221" t="s">
        <v>1443</v>
      </c>
      <c r="M896" s="221" t="s">
        <v>260</v>
      </c>
      <c r="N896" s="221"/>
      <c r="O896" s="222"/>
      <c r="P896" s="223" t="s">
        <v>1202</v>
      </c>
      <c r="Q896" s="306">
        <v>63</v>
      </c>
      <c r="R896" s="306">
        <v>820</v>
      </c>
      <c r="S896" s="210">
        <f>IF(R896&gt;0,R896*2.204622,"")</f>
        <v>1807.79004</v>
      </c>
      <c r="T896" s="165">
        <f t="shared" si="61"/>
        <v>0.07682926829268293</v>
      </c>
      <c r="U896" s="206"/>
      <c r="V896" s="206"/>
      <c r="W896" s="214"/>
      <c r="X896" s="206"/>
      <c r="Y896" s="206"/>
      <c r="Z896" s="203"/>
      <c r="AA896" s="175">
        <f t="shared" si="62"/>
        <v>0</v>
      </c>
      <c r="AB896" s="282"/>
      <c r="AC896" s="313">
        <f t="shared" si="63"/>
        <v>1</v>
      </c>
    </row>
    <row r="897" spans="8:29" ht="15" customHeight="1">
      <c r="H897" s="181" t="s">
        <v>1027</v>
      </c>
      <c r="I897" s="182" t="s">
        <v>57</v>
      </c>
      <c r="J897" s="219" t="s">
        <v>1061</v>
      </c>
      <c r="K897" s="220">
        <v>2003</v>
      </c>
      <c r="L897" s="221" t="s">
        <v>1440</v>
      </c>
      <c r="M897" s="221" t="s">
        <v>260</v>
      </c>
      <c r="N897" s="221"/>
      <c r="O897" s="222"/>
      <c r="P897" s="223" t="s">
        <v>1202</v>
      </c>
      <c r="Q897" s="306">
        <v>185</v>
      </c>
      <c r="R897" s="306">
        <v>1000</v>
      </c>
      <c r="S897" s="210">
        <f>IF(R897&gt;0,R897*2.204622,"")</f>
        <v>2204.6220000000003</v>
      </c>
      <c r="T897" s="165">
        <f t="shared" si="61"/>
        <v>0.185</v>
      </c>
      <c r="U897" s="206"/>
      <c r="V897" s="206"/>
      <c r="W897" s="214"/>
      <c r="X897" s="206"/>
      <c r="Y897" s="206"/>
      <c r="Z897" s="203"/>
      <c r="AA897" s="175">
        <f t="shared" si="62"/>
        <v>0</v>
      </c>
      <c r="AB897" s="282"/>
      <c r="AC897" s="313">
        <f t="shared" si="63"/>
        <v>1</v>
      </c>
    </row>
    <row r="898" spans="8:29" ht="15" customHeight="1">
      <c r="H898" s="181" t="s">
        <v>1027</v>
      </c>
      <c r="I898" s="182" t="s">
        <v>56</v>
      </c>
      <c r="J898" s="219" t="s">
        <v>1061</v>
      </c>
      <c r="K898" s="220">
        <v>1998</v>
      </c>
      <c r="L898" s="221" t="s">
        <v>1440</v>
      </c>
      <c r="M898" s="221" t="s">
        <v>261</v>
      </c>
      <c r="N898" s="221" t="s">
        <v>1438</v>
      </c>
      <c r="O898" s="222"/>
      <c r="P898" s="223" t="s">
        <v>1202</v>
      </c>
      <c r="Q898" s="306">
        <v>981</v>
      </c>
      <c r="R898" s="306">
        <v>800</v>
      </c>
      <c r="S898" s="210">
        <f>IF(R898&gt;0,R898*2.204622,"")</f>
        <v>1763.6976</v>
      </c>
      <c r="T898" s="165">
        <f t="shared" si="61"/>
        <v>1.22625</v>
      </c>
      <c r="U898" s="206" t="s">
        <v>1150</v>
      </c>
      <c r="V898" s="206"/>
      <c r="W898" s="214"/>
      <c r="X898" s="206"/>
      <c r="Y898" s="206"/>
      <c r="Z898" s="203"/>
      <c r="AA898" s="175">
        <f t="shared" si="62"/>
        <v>0</v>
      </c>
      <c r="AB898" s="282"/>
      <c r="AC898" s="313">
        <f t="shared" si="63"/>
        <v>1</v>
      </c>
    </row>
    <row r="899" spans="8:29" ht="15" customHeight="1">
      <c r="H899" s="181" t="s">
        <v>1027</v>
      </c>
      <c r="I899" s="182" t="s">
        <v>158</v>
      </c>
      <c r="J899" s="219" t="s">
        <v>1061</v>
      </c>
      <c r="K899" s="220">
        <v>2001</v>
      </c>
      <c r="L899" s="221" t="s">
        <v>1440</v>
      </c>
      <c r="M899" s="221" t="s">
        <v>1049</v>
      </c>
      <c r="N899" s="221"/>
      <c r="O899" s="222"/>
      <c r="P899" s="223" t="s">
        <v>1202</v>
      </c>
      <c r="Q899" s="224">
        <v>176</v>
      </c>
      <c r="R899" s="224">
        <v>640</v>
      </c>
      <c r="S899" s="164">
        <f>IF(R899&gt;0,R899*2.204622,"")</f>
        <v>1410.95808</v>
      </c>
      <c r="T899" s="165">
        <f aca="true" t="shared" si="64" ref="T899:T962">IF(AND(R899&gt;0,Q899&gt;0),Q899/R899,0)</f>
        <v>0.275</v>
      </c>
      <c r="U899" s="226"/>
      <c r="V899" s="226"/>
      <c r="W899" s="227"/>
      <c r="X899" s="226"/>
      <c r="Y899" s="226"/>
      <c r="Z899" s="226">
        <v>39.113</v>
      </c>
      <c r="AA899" s="175">
        <f aca="true" t="shared" si="65" ref="AA899:AA962">MIN(IF(Z899&gt;0,(AHBRatingBest+AHBRatingWorst)-(((AHBRatingBest-AHBRatingWorst)/(ARMWorstTime-ARMBestTime))*(Z899-ARMBestTime)+AHBRatingWorst),0),10)</f>
        <v>8.51932</v>
      </c>
      <c r="AB899" s="282"/>
      <c r="AC899" s="313">
        <f aca="true" t="shared" si="66" ref="AC899:AC962">IF(I899&lt;&gt;"",1,"")</f>
        <v>1</v>
      </c>
    </row>
    <row r="900" spans="8:29" ht="15" customHeight="1">
      <c r="H900" s="181" t="s">
        <v>1027</v>
      </c>
      <c r="I900" s="182" t="s">
        <v>55</v>
      </c>
      <c r="J900" s="219" t="s">
        <v>1061</v>
      </c>
      <c r="K900" s="220">
        <v>2002</v>
      </c>
      <c r="L900" s="221" t="s">
        <v>1440</v>
      </c>
      <c r="M900" s="221" t="s">
        <v>261</v>
      </c>
      <c r="N900" s="221" t="s">
        <v>1438</v>
      </c>
      <c r="O900" s="222"/>
      <c r="P900" s="223" t="s">
        <v>1202</v>
      </c>
      <c r="Q900" s="306">
        <v>63</v>
      </c>
      <c r="R900" s="306">
        <v>820</v>
      </c>
      <c r="S900" s="210">
        <f>IF(R900&gt;0,R900*2.204622,"")</f>
        <v>1807.79004</v>
      </c>
      <c r="T900" s="165">
        <f t="shared" si="64"/>
        <v>0.07682926829268293</v>
      </c>
      <c r="U900" s="206" t="s">
        <v>1146</v>
      </c>
      <c r="V900" s="206"/>
      <c r="W900" s="214"/>
      <c r="X900" s="206"/>
      <c r="Y900" s="206"/>
      <c r="Z900" s="203"/>
      <c r="AA900" s="175">
        <f t="shared" si="65"/>
        <v>0</v>
      </c>
      <c r="AB900" s="282"/>
      <c r="AC900" s="313">
        <f t="shared" si="66"/>
        <v>1</v>
      </c>
    </row>
    <row r="901" spans="8:29" ht="15" customHeight="1">
      <c r="H901" s="181" t="s">
        <v>1027</v>
      </c>
      <c r="I901" s="182" t="s">
        <v>160</v>
      </c>
      <c r="J901" s="219" t="s">
        <v>1061</v>
      </c>
      <c r="K901" s="220">
        <v>2004</v>
      </c>
      <c r="L901" s="221" t="s">
        <v>1440</v>
      </c>
      <c r="M901" s="221" t="s">
        <v>260</v>
      </c>
      <c r="N901" s="221" t="s">
        <v>1438</v>
      </c>
      <c r="O901" s="222"/>
      <c r="P901" s="223" t="s">
        <v>1202</v>
      </c>
      <c r="Q901" s="306">
        <v>63</v>
      </c>
      <c r="R901" s="306">
        <v>860</v>
      </c>
      <c r="S901" s="210">
        <f>IF(R901&gt;0,R901*2.204622,"")</f>
        <v>1895.97492</v>
      </c>
      <c r="T901" s="165">
        <f t="shared" si="64"/>
        <v>0.07325581395348837</v>
      </c>
      <c r="U901" s="206" t="s">
        <v>1146</v>
      </c>
      <c r="V901" s="206"/>
      <c r="W901" s="214"/>
      <c r="X901" s="206"/>
      <c r="Y901" s="206"/>
      <c r="Z901" s="203"/>
      <c r="AA901" s="175">
        <f t="shared" si="65"/>
        <v>0</v>
      </c>
      <c r="AB901" s="282"/>
      <c r="AC901" s="313">
        <f t="shared" si="66"/>
        <v>1</v>
      </c>
    </row>
    <row r="902" spans="8:29" ht="15" customHeight="1">
      <c r="H902" s="181" t="s">
        <v>1027</v>
      </c>
      <c r="I902" s="182" t="s">
        <v>53</v>
      </c>
      <c r="J902" s="219" t="s">
        <v>1061</v>
      </c>
      <c r="K902" s="220">
        <v>2005</v>
      </c>
      <c r="L902" s="221" t="s">
        <v>1443</v>
      </c>
      <c r="M902" s="221" t="s">
        <v>260</v>
      </c>
      <c r="N902" s="221"/>
      <c r="O902" s="222"/>
      <c r="P902" s="223" t="s">
        <v>1202</v>
      </c>
      <c r="Q902" s="306">
        <v>123</v>
      </c>
      <c r="R902" s="306">
        <v>1060</v>
      </c>
      <c r="S902" s="210">
        <f>IF(R902&gt;0,R902*2.204622,"")</f>
        <v>2336.89932</v>
      </c>
      <c r="T902" s="165">
        <f t="shared" si="64"/>
        <v>0.1160377358490566</v>
      </c>
      <c r="U902" s="206"/>
      <c r="V902" s="206"/>
      <c r="W902" s="214"/>
      <c r="X902" s="206"/>
      <c r="Y902" s="206"/>
      <c r="Z902" s="203"/>
      <c r="AA902" s="175">
        <f t="shared" si="65"/>
        <v>0</v>
      </c>
      <c r="AB902" s="282"/>
      <c r="AC902" s="313">
        <f t="shared" si="66"/>
        <v>1</v>
      </c>
    </row>
    <row r="903" spans="8:29" ht="15" customHeight="1">
      <c r="H903" s="181" t="s">
        <v>1027</v>
      </c>
      <c r="I903" s="182" t="s">
        <v>54</v>
      </c>
      <c r="J903" s="219" t="s">
        <v>1061</v>
      </c>
      <c r="K903" s="220">
        <v>2007</v>
      </c>
      <c r="L903" s="221" t="s">
        <v>1443</v>
      </c>
      <c r="M903" s="221" t="s">
        <v>260</v>
      </c>
      <c r="N903" s="221"/>
      <c r="O903" s="222"/>
      <c r="P903" s="223" t="s">
        <v>1202</v>
      </c>
      <c r="Q903" s="306">
        <v>123</v>
      </c>
      <c r="R903" s="306">
        <v>1060</v>
      </c>
      <c r="S903" s="210">
        <f>IF(R903&gt;0,R903*2.204622,"")</f>
        <v>2336.89932</v>
      </c>
      <c r="T903" s="165">
        <f t="shared" si="64"/>
        <v>0.1160377358490566</v>
      </c>
      <c r="U903" s="206"/>
      <c r="V903" s="206"/>
      <c r="W903" s="214"/>
      <c r="X903" s="206"/>
      <c r="Y903" s="206"/>
      <c r="Z903" s="203"/>
      <c r="AA903" s="175">
        <f t="shared" si="65"/>
        <v>0</v>
      </c>
      <c r="AB903" s="282"/>
      <c r="AC903" s="313">
        <f t="shared" si="66"/>
        <v>1</v>
      </c>
    </row>
    <row r="904" spans="8:29" ht="15" customHeight="1">
      <c r="H904" s="181" t="s">
        <v>1027</v>
      </c>
      <c r="I904" s="182" t="s">
        <v>161</v>
      </c>
      <c r="J904" s="219" t="s">
        <v>1061</v>
      </c>
      <c r="K904" s="220">
        <v>2008</v>
      </c>
      <c r="L904" s="221" t="s">
        <v>1443</v>
      </c>
      <c r="M904" s="221" t="s">
        <v>261</v>
      </c>
      <c r="N904" s="221"/>
      <c r="O904" s="222"/>
      <c r="P904" s="223" t="s">
        <v>1202</v>
      </c>
      <c r="Q904" s="306">
        <v>315</v>
      </c>
      <c r="R904" s="306">
        <v>1230</v>
      </c>
      <c r="S904" s="210">
        <f>IF(R904&gt;0,R904*2.204622,"")</f>
        <v>2711.6850600000002</v>
      </c>
      <c r="T904" s="165">
        <f t="shared" si="64"/>
        <v>0.25609756097560976</v>
      </c>
      <c r="U904" s="206"/>
      <c r="V904" s="206"/>
      <c r="W904" s="214"/>
      <c r="X904" s="206"/>
      <c r="Y904" s="206"/>
      <c r="Z904" s="203"/>
      <c r="AA904" s="175">
        <f t="shared" si="65"/>
        <v>0</v>
      </c>
      <c r="AB904" s="281"/>
      <c r="AC904" s="313">
        <f t="shared" si="66"/>
        <v>1</v>
      </c>
    </row>
    <row r="905" spans="8:29" ht="15" customHeight="1">
      <c r="H905" s="181" t="s">
        <v>1027</v>
      </c>
      <c r="I905" s="182" t="s">
        <v>162</v>
      </c>
      <c r="J905" s="219" t="s">
        <v>1061</v>
      </c>
      <c r="K905" s="220">
        <v>1998</v>
      </c>
      <c r="L905" s="221" t="s">
        <v>1440</v>
      </c>
      <c r="M905" s="221" t="s">
        <v>261</v>
      </c>
      <c r="N905" s="221" t="s">
        <v>1438</v>
      </c>
      <c r="O905" s="222"/>
      <c r="P905" s="223" t="s">
        <v>1202</v>
      </c>
      <c r="Q905" s="306">
        <v>63</v>
      </c>
      <c r="R905" s="306">
        <v>820</v>
      </c>
      <c r="S905" s="210">
        <f>IF(R905&gt;0,R905*2.204622,"")</f>
        <v>1807.79004</v>
      </c>
      <c r="T905" s="165">
        <f t="shared" si="64"/>
        <v>0.07682926829268293</v>
      </c>
      <c r="U905" s="206" t="s">
        <v>1146</v>
      </c>
      <c r="V905" s="206"/>
      <c r="W905" s="214"/>
      <c r="X905" s="206"/>
      <c r="Y905" s="206"/>
      <c r="Z905" s="203"/>
      <c r="AA905" s="175">
        <f t="shared" si="65"/>
        <v>0</v>
      </c>
      <c r="AB905" s="282"/>
      <c r="AC905" s="313">
        <f t="shared" si="66"/>
        <v>1</v>
      </c>
    </row>
    <row r="906" spans="8:29" ht="15" customHeight="1">
      <c r="H906" s="181" t="s">
        <v>1011</v>
      </c>
      <c r="I906" s="182" t="s">
        <v>163</v>
      </c>
      <c r="J906" s="219" t="s">
        <v>1062</v>
      </c>
      <c r="K906" s="220">
        <v>2008</v>
      </c>
      <c r="L906" s="221" t="s">
        <v>1443</v>
      </c>
      <c r="M906" s="221" t="s">
        <v>1049</v>
      </c>
      <c r="N906" s="221"/>
      <c r="O906" s="222"/>
      <c r="P906" s="223" t="s">
        <v>1202</v>
      </c>
      <c r="Q906" s="306">
        <v>283</v>
      </c>
      <c r="R906" s="306">
        <v>1238</v>
      </c>
      <c r="S906" s="210">
        <f>IF(R906&gt;0,R906*2.204622,"")</f>
        <v>2729.322036</v>
      </c>
      <c r="T906" s="165">
        <f t="shared" si="64"/>
        <v>0.22859450726978997</v>
      </c>
      <c r="U906" s="206"/>
      <c r="V906" s="206"/>
      <c r="W906" s="214"/>
      <c r="X906" s="206"/>
      <c r="Y906" s="206"/>
      <c r="Z906" s="203"/>
      <c r="AA906" s="175">
        <f t="shared" si="65"/>
        <v>0</v>
      </c>
      <c r="AB906" s="282"/>
      <c r="AC906" s="313">
        <f t="shared" si="66"/>
        <v>1</v>
      </c>
    </row>
    <row r="907" spans="8:29" ht="15" customHeight="1">
      <c r="H907" s="181" t="s">
        <v>1013</v>
      </c>
      <c r="I907" s="182" t="s">
        <v>52</v>
      </c>
      <c r="J907" s="219"/>
      <c r="K907" s="220">
        <v>2000</v>
      </c>
      <c r="L907" s="221" t="s">
        <v>1440</v>
      </c>
      <c r="M907" s="221" t="s">
        <v>259</v>
      </c>
      <c r="N907" s="221" t="s">
        <v>1438</v>
      </c>
      <c r="O907" s="222"/>
      <c r="P907" s="223" t="s">
        <v>1202</v>
      </c>
      <c r="Q907" s="306">
        <v>315</v>
      </c>
      <c r="R907" s="306">
        <v>1490</v>
      </c>
      <c r="S907" s="210">
        <f>IF(R907&gt;0,R907*2.204622,"")</f>
        <v>3284.8867800000003</v>
      </c>
      <c r="T907" s="165">
        <f t="shared" si="64"/>
        <v>0.21140939597315436</v>
      </c>
      <c r="U907" s="206"/>
      <c r="V907" s="206"/>
      <c r="W907" s="214"/>
      <c r="X907" s="206"/>
      <c r="Y907" s="206"/>
      <c r="Z907" s="203"/>
      <c r="AA907" s="175">
        <f t="shared" si="65"/>
        <v>0</v>
      </c>
      <c r="AB907" s="282"/>
      <c r="AC907" s="313">
        <f t="shared" si="66"/>
        <v>1</v>
      </c>
    </row>
    <row r="908" spans="8:29" ht="15" customHeight="1">
      <c r="H908" s="181" t="s">
        <v>1012</v>
      </c>
      <c r="I908" s="182" t="s">
        <v>164</v>
      </c>
      <c r="J908" s="219" t="s">
        <v>1061</v>
      </c>
      <c r="K908" s="220">
        <v>2000</v>
      </c>
      <c r="L908" s="221" t="s">
        <v>1440</v>
      </c>
      <c r="M908" s="221" t="s">
        <v>261</v>
      </c>
      <c r="N908" s="221"/>
      <c r="O908" s="222"/>
      <c r="P908" s="223" t="s">
        <v>1202</v>
      </c>
      <c r="Q908" s="224">
        <v>570</v>
      </c>
      <c r="R908" s="224">
        <v>1000</v>
      </c>
      <c r="S908" s="210">
        <f>IF(R908&gt;0,R908*2.204622,"")</f>
        <v>2204.6220000000003</v>
      </c>
      <c r="T908" s="165">
        <f t="shared" si="64"/>
        <v>0.57</v>
      </c>
      <c r="U908" s="209"/>
      <c r="V908" s="209"/>
      <c r="W908" s="208"/>
      <c r="X908" s="209"/>
      <c r="Y908" s="209"/>
      <c r="Z908" s="209">
        <v>38.714</v>
      </c>
      <c r="AA908" s="175">
        <f t="shared" si="65"/>
        <v>8.66296</v>
      </c>
      <c r="AB908" s="282"/>
      <c r="AC908" s="313">
        <f t="shared" si="66"/>
        <v>1</v>
      </c>
    </row>
    <row r="909" spans="8:29" ht="15" customHeight="1">
      <c r="H909" s="181" t="s">
        <v>1012</v>
      </c>
      <c r="I909" s="182" t="s">
        <v>165</v>
      </c>
      <c r="J909" s="219" t="s">
        <v>1061</v>
      </c>
      <c r="K909" s="220">
        <v>2000</v>
      </c>
      <c r="L909" s="221" t="s">
        <v>1440</v>
      </c>
      <c r="M909" s="221" t="s">
        <v>259</v>
      </c>
      <c r="N909" s="221" t="s">
        <v>1438</v>
      </c>
      <c r="O909" s="222"/>
      <c r="P909" s="223" t="s">
        <v>1202</v>
      </c>
      <c r="Q909" s="306">
        <v>315</v>
      </c>
      <c r="R909" s="306">
        <v>1490</v>
      </c>
      <c r="S909" s="210">
        <f>IF(R909&gt;0,R909*2.204622,"")</f>
        <v>3284.8867800000003</v>
      </c>
      <c r="T909" s="165">
        <f t="shared" si="64"/>
        <v>0.21140939597315436</v>
      </c>
      <c r="U909" s="206"/>
      <c r="V909" s="206"/>
      <c r="W909" s="214"/>
      <c r="X909" s="206"/>
      <c r="Y909" s="206"/>
      <c r="Z909" s="203"/>
      <c r="AA909" s="175">
        <f t="shared" si="65"/>
        <v>0</v>
      </c>
      <c r="AB909" s="282"/>
      <c r="AC909" s="313">
        <f t="shared" si="66"/>
        <v>1</v>
      </c>
    </row>
    <row r="910" spans="8:29" ht="15" customHeight="1">
      <c r="H910" s="181" t="s">
        <v>1014</v>
      </c>
      <c r="I910" s="182" t="s">
        <v>220</v>
      </c>
      <c r="J910" s="219" t="s">
        <v>1061</v>
      </c>
      <c r="K910" s="220">
        <v>1967</v>
      </c>
      <c r="L910" s="221" t="s">
        <v>1440</v>
      </c>
      <c r="M910" s="221" t="s">
        <v>259</v>
      </c>
      <c r="N910" s="221"/>
      <c r="O910" s="222"/>
      <c r="P910" s="223" t="s">
        <v>1202</v>
      </c>
      <c r="Q910" s="306">
        <v>147</v>
      </c>
      <c r="R910" s="306">
        <v>1120</v>
      </c>
      <c r="S910" s="210">
        <f>IF(R910&gt;0,R910*2.204622,"")</f>
        <v>2469.17664</v>
      </c>
      <c r="T910" s="165">
        <f t="shared" si="64"/>
        <v>0.13125</v>
      </c>
      <c r="U910" s="206"/>
      <c r="V910" s="206"/>
      <c r="W910" s="214"/>
      <c r="X910" s="206"/>
      <c r="Y910" s="206"/>
      <c r="Z910" s="203"/>
      <c r="AA910" s="175">
        <f t="shared" si="65"/>
        <v>0</v>
      </c>
      <c r="AB910" s="282"/>
      <c r="AC910" s="313">
        <f t="shared" si="66"/>
        <v>1</v>
      </c>
    </row>
    <row r="911" spans="8:29" ht="15" customHeight="1">
      <c r="H911" s="181" t="s">
        <v>1014</v>
      </c>
      <c r="I911" s="182" t="s">
        <v>166</v>
      </c>
      <c r="J911" s="219" t="s">
        <v>1061</v>
      </c>
      <c r="K911" s="220">
        <v>1998</v>
      </c>
      <c r="L911" s="221" t="s">
        <v>1440</v>
      </c>
      <c r="M911" s="221" t="s">
        <v>259</v>
      </c>
      <c r="N911" s="221"/>
      <c r="O911" s="222"/>
      <c r="P911" s="223" t="s">
        <v>1202</v>
      </c>
      <c r="Q911" s="306">
        <v>158</v>
      </c>
      <c r="R911" s="306">
        <v>1310</v>
      </c>
      <c r="S911" s="210">
        <f>IF(R911&gt;0,R911*2.204622,"")</f>
        <v>2888.0548200000003</v>
      </c>
      <c r="T911" s="165">
        <f t="shared" si="64"/>
        <v>0.12061068702290076</v>
      </c>
      <c r="U911" s="206"/>
      <c r="V911" s="206"/>
      <c r="W911" s="214"/>
      <c r="X911" s="206"/>
      <c r="Y911" s="206"/>
      <c r="Z911" s="203"/>
      <c r="AA911" s="175">
        <f t="shared" si="65"/>
        <v>0</v>
      </c>
      <c r="AB911" s="282"/>
      <c r="AC911" s="313">
        <f t="shared" si="66"/>
        <v>1</v>
      </c>
    </row>
    <row r="912" spans="8:29" ht="15" customHeight="1">
      <c r="H912" s="181" t="s">
        <v>1014</v>
      </c>
      <c r="I912" s="182" t="s">
        <v>167</v>
      </c>
      <c r="J912" s="219" t="s">
        <v>1061</v>
      </c>
      <c r="K912" s="220">
        <v>2001</v>
      </c>
      <c r="L912" s="221" t="s">
        <v>1440</v>
      </c>
      <c r="M912" s="221" t="s">
        <v>259</v>
      </c>
      <c r="N912" s="221"/>
      <c r="O912" s="222"/>
      <c r="P912" s="223" t="s">
        <v>1202</v>
      </c>
      <c r="Q912" s="306">
        <v>217</v>
      </c>
      <c r="R912" s="306">
        <v>1470</v>
      </c>
      <c r="S912" s="210">
        <f>IF(R912&gt;0,R912*2.204622,"")</f>
        <v>3240.79434</v>
      </c>
      <c r="T912" s="165">
        <f t="shared" si="64"/>
        <v>0.14761904761904762</v>
      </c>
      <c r="U912" s="206"/>
      <c r="V912" s="206"/>
      <c r="W912" s="214"/>
      <c r="X912" s="206"/>
      <c r="Y912" s="206"/>
      <c r="Z912" s="203"/>
      <c r="AA912" s="175">
        <f t="shared" si="65"/>
        <v>0</v>
      </c>
      <c r="AB912" s="282"/>
      <c r="AC912" s="313">
        <f t="shared" si="66"/>
        <v>1</v>
      </c>
    </row>
    <row r="913" spans="8:29" ht="15" customHeight="1">
      <c r="H913" s="181" t="s">
        <v>1014</v>
      </c>
      <c r="I913" s="182" t="s">
        <v>168</v>
      </c>
      <c r="J913" s="219" t="s">
        <v>1061</v>
      </c>
      <c r="K913" s="220">
        <v>1998</v>
      </c>
      <c r="L913" s="221" t="s">
        <v>1440</v>
      </c>
      <c r="M913" s="221" t="s">
        <v>259</v>
      </c>
      <c r="N913" s="221"/>
      <c r="O913" s="222"/>
      <c r="P913" s="223" t="s">
        <v>1202</v>
      </c>
      <c r="Q913" s="306">
        <v>207</v>
      </c>
      <c r="R913" s="306">
        <v>1340</v>
      </c>
      <c r="S913" s="210">
        <f>IF(R913&gt;0,R913*2.204622,"")</f>
        <v>2954.19348</v>
      </c>
      <c r="T913" s="165">
        <f t="shared" si="64"/>
        <v>0.15447761194029852</v>
      </c>
      <c r="U913" s="206"/>
      <c r="V913" s="206"/>
      <c r="W913" s="214"/>
      <c r="X913" s="206"/>
      <c r="Y913" s="206"/>
      <c r="Z913" s="203"/>
      <c r="AA913" s="175">
        <f t="shared" si="65"/>
        <v>0</v>
      </c>
      <c r="AB913" s="282"/>
      <c r="AC913" s="313">
        <f t="shared" si="66"/>
        <v>1</v>
      </c>
    </row>
    <row r="914" spans="8:29" ht="15" customHeight="1">
      <c r="H914" s="181" t="s">
        <v>1014</v>
      </c>
      <c r="I914" s="182" t="s">
        <v>169</v>
      </c>
      <c r="J914" s="219" t="s">
        <v>1061</v>
      </c>
      <c r="K914" s="220">
        <v>2000</v>
      </c>
      <c r="L914" s="221" t="s">
        <v>1440</v>
      </c>
      <c r="M914" s="221" t="s">
        <v>259</v>
      </c>
      <c r="N914" s="221"/>
      <c r="O914" s="222"/>
      <c r="P914" s="223" t="s">
        <v>1202</v>
      </c>
      <c r="Q914" s="306">
        <v>301</v>
      </c>
      <c r="R914" s="306">
        <v>1000</v>
      </c>
      <c r="S914" s="210">
        <f>IF(R914&gt;0,R914*2.204622,"")</f>
        <v>2204.6220000000003</v>
      </c>
      <c r="T914" s="165">
        <f t="shared" si="64"/>
        <v>0.301</v>
      </c>
      <c r="U914" s="206"/>
      <c r="V914" s="206"/>
      <c r="W914" s="214"/>
      <c r="X914" s="206"/>
      <c r="Y914" s="206"/>
      <c r="Z914" s="203"/>
      <c r="AA914" s="175">
        <f t="shared" si="65"/>
        <v>0</v>
      </c>
      <c r="AB914" s="282"/>
      <c r="AC914" s="313">
        <f t="shared" si="66"/>
        <v>1</v>
      </c>
    </row>
    <row r="915" spans="8:29" ht="15" customHeight="1">
      <c r="H915" s="181" t="s">
        <v>1014</v>
      </c>
      <c r="I915" s="182" t="s">
        <v>170</v>
      </c>
      <c r="J915" s="219" t="s">
        <v>1061</v>
      </c>
      <c r="K915" s="220">
        <v>1991</v>
      </c>
      <c r="L915" s="221" t="s">
        <v>1440</v>
      </c>
      <c r="M915" s="221" t="s">
        <v>259</v>
      </c>
      <c r="N915" s="221" t="s">
        <v>1438</v>
      </c>
      <c r="O915" s="222"/>
      <c r="P915" s="223" t="s">
        <v>1202</v>
      </c>
      <c r="Q915" s="306">
        <v>276</v>
      </c>
      <c r="R915" s="306">
        <v>1680</v>
      </c>
      <c r="S915" s="210">
        <f>IF(R915&gt;0,R915*2.204622,"")</f>
        <v>3703.76496</v>
      </c>
      <c r="T915" s="165">
        <f t="shared" si="64"/>
        <v>0.16428571428571428</v>
      </c>
      <c r="U915" s="206"/>
      <c r="V915" s="206"/>
      <c r="W915" s="214"/>
      <c r="X915" s="206"/>
      <c r="Y915" s="206"/>
      <c r="Z915" s="203"/>
      <c r="AA915" s="175">
        <f t="shared" si="65"/>
        <v>0</v>
      </c>
      <c r="AB915" s="282"/>
      <c r="AC915" s="313">
        <f t="shared" si="66"/>
        <v>1</v>
      </c>
    </row>
    <row r="916" spans="8:29" ht="15" customHeight="1">
      <c r="H916" s="181" t="s">
        <v>1014</v>
      </c>
      <c r="I916" s="182" t="s">
        <v>171</v>
      </c>
      <c r="J916" s="219" t="s">
        <v>1061</v>
      </c>
      <c r="K916" s="220">
        <v>2000</v>
      </c>
      <c r="L916" s="221" t="s">
        <v>1440</v>
      </c>
      <c r="M916" s="221" t="s">
        <v>259</v>
      </c>
      <c r="N916" s="221" t="s">
        <v>1438</v>
      </c>
      <c r="O916" s="222"/>
      <c r="P916" s="223" t="s">
        <v>1202</v>
      </c>
      <c r="Q916" s="306">
        <v>276</v>
      </c>
      <c r="R916" s="306">
        <v>1680</v>
      </c>
      <c r="S916" s="210">
        <f>IF(R916&gt;0,R916*2.204622,"")</f>
        <v>3703.76496</v>
      </c>
      <c r="T916" s="165">
        <f t="shared" si="64"/>
        <v>0.16428571428571428</v>
      </c>
      <c r="U916" s="206"/>
      <c r="V916" s="206"/>
      <c r="W916" s="214"/>
      <c r="X916" s="206"/>
      <c r="Y916" s="206"/>
      <c r="Z916" s="203"/>
      <c r="AA916" s="175">
        <f t="shared" si="65"/>
        <v>0</v>
      </c>
      <c r="AB916" s="284"/>
      <c r="AC916" s="313">
        <f t="shared" si="66"/>
        <v>1</v>
      </c>
    </row>
    <row r="917" spans="8:29" ht="15" customHeight="1">
      <c r="H917" s="181" t="s">
        <v>1014</v>
      </c>
      <c r="I917" s="182" t="s">
        <v>172</v>
      </c>
      <c r="J917" s="219" t="s">
        <v>1061</v>
      </c>
      <c r="K917" s="220">
        <v>2000</v>
      </c>
      <c r="L917" s="221" t="s">
        <v>1440</v>
      </c>
      <c r="M917" s="221" t="s">
        <v>259</v>
      </c>
      <c r="N917" s="221" t="s">
        <v>1438</v>
      </c>
      <c r="O917" s="222"/>
      <c r="P917" s="223" t="s">
        <v>1202</v>
      </c>
      <c r="Q917" s="306">
        <v>276</v>
      </c>
      <c r="R917" s="306">
        <v>1680</v>
      </c>
      <c r="S917" s="210">
        <f>IF(R917&gt;0,R917*2.204622,"")</f>
        <v>3703.76496</v>
      </c>
      <c r="T917" s="165">
        <f t="shared" si="64"/>
        <v>0.16428571428571428</v>
      </c>
      <c r="U917" s="206"/>
      <c r="V917" s="206"/>
      <c r="W917" s="214"/>
      <c r="X917" s="206"/>
      <c r="Y917" s="206"/>
      <c r="Z917" s="203"/>
      <c r="AA917" s="175">
        <f t="shared" si="65"/>
        <v>0</v>
      </c>
      <c r="AB917" s="282"/>
      <c r="AC917" s="313">
        <f t="shared" si="66"/>
        <v>1</v>
      </c>
    </row>
    <row r="918" spans="8:29" ht="15" customHeight="1">
      <c r="H918" s="181" t="s">
        <v>1014</v>
      </c>
      <c r="I918" s="182" t="s">
        <v>1191</v>
      </c>
      <c r="J918" s="219" t="s">
        <v>1061</v>
      </c>
      <c r="K918" s="220">
        <v>2001</v>
      </c>
      <c r="L918" s="221" t="s">
        <v>1440</v>
      </c>
      <c r="M918" s="221" t="s">
        <v>259</v>
      </c>
      <c r="N918" s="221" t="s">
        <v>1438</v>
      </c>
      <c r="O918" s="222"/>
      <c r="P918" s="223" t="s">
        <v>1202</v>
      </c>
      <c r="Q918" s="306">
        <v>463</v>
      </c>
      <c r="R918" s="306">
        <v>1100</v>
      </c>
      <c r="S918" s="210">
        <f>IF(R918&gt;0,R918*2.204622,"")</f>
        <v>2425.0842000000002</v>
      </c>
      <c r="T918" s="165">
        <f t="shared" si="64"/>
        <v>0.4209090909090909</v>
      </c>
      <c r="U918" s="206" t="s">
        <v>1227</v>
      </c>
      <c r="V918" s="206"/>
      <c r="W918" s="214"/>
      <c r="X918" s="206"/>
      <c r="Y918" s="206"/>
      <c r="Z918" s="203"/>
      <c r="AA918" s="175">
        <f t="shared" si="65"/>
        <v>0</v>
      </c>
      <c r="AB918" s="282"/>
      <c r="AC918" s="313">
        <f t="shared" si="66"/>
        <v>1</v>
      </c>
    </row>
    <row r="919" spans="8:29" ht="15" customHeight="1">
      <c r="H919" s="181" t="s">
        <v>1014</v>
      </c>
      <c r="I919" s="182" t="s">
        <v>173</v>
      </c>
      <c r="J919" s="219" t="s">
        <v>1061</v>
      </c>
      <c r="K919" s="220">
        <v>2000</v>
      </c>
      <c r="L919" s="221" t="s">
        <v>1440</v>
      </c>
      <c r="M919" s="221" t="s">
        <v>260</v>
      </c>
      <c r="N919" s="221"/>
      <c r="O919" s="222"/>
      <c r="P919" s="223" t="s">
        <v>1202</v>
      </c>
      <c r="Q919" s="306">
        <v>107</v>
      </c>
      <c r="R919" s="306">
        <v>1050</v>
      </c>
      <c r="S919" s="210">
        <f>IF(R919&gt;0,R919*2.204622,"")</f>
        <v>2314.8531000000003</v>
      </c>
      <c r="T919" s="165">
        <f t="shared" si="64"/>
        <v>0.1019047619047619</v>
      </c>
      <c r="U919" s="206"/>
      <c r="V919" s="206"/>
      <c r="W919" s="214"/>
      <c r="X919" s="206"/>
      <c r="Y919" s="206"/>
      <c r="Z919" s="203"/>
      <c r="AA919" s="175">
        <f t="shared" si="65"/>
        <v>0</v>
      </c>
      <c r="AB919" s="282"/>
      <c r="AC919" s="313">
        <f t="shared" si="66"/>
        <v>1</v>
      </c>
    </row>
    <row r="920" spans="8:29" ht="15" customHeight="1">
      <c r="H920" s="181" t="s">
        <v>1014</v>
      </c>
      <c r="I920" s="182" t="s">
        <v>1206</v>
      </c>
      <c r="J920" s="219" t="s">
        <v>1061</v>
      </c>
      <c r="K920" s="220">
        <v>2010</v>
      </c>
      <c r="L920" s="221" t="s">
        <v>1443</v>
      </c>
      <c r="M920" s="221" t="s">
        <v>259</v>
      </c>
      <c r="N920" s="221"/>
      <c r="O920" s="222"/>
      <c r="P920" s="223" t="s">
        <v>1202</v>
      </c>
      <c r="Q920" s="306">
        <v>849</v>
      </c>
      <c r="R920" s="306">
        <v>1565</v>
      </c>
      <c r="S920" s="210">
        <f>IF(R920&gt;0,R920*2.204622,"")</f>
        <v>3450.23343</v>
      </c>
      <c r="T920" s="165">
        <f t="shared" si="64"/>
        <v>0.5424920127795527</v>
      </c>
      <c r="U920" s="207" t="s">
        <v>1140</v>
      </c>
      <c r="V920" s="207"/>
      <c r="W920" s="213"/>
      <c r="X920" s="207"/>
      <c r="Y920" s="207"/>
      <c r="Z920" s="207"/>
      <c r="AA920" s="175">
        <f t="shared" si="65"/>
        <v>0</v>
      </c>
      <c r="AB920" s="282"/>
      <c r="AC920" s="313">
        <f t="shared" si="66"/>
        <v>1</v>
      </c>
    </row>
    <row r="921" spans="8:29" ht="15" customHeight="1">
      <c r="H921" s="181" t="s">
        <v>1014</v>
      </c>
      <c r="I921" s="182" t="s">
        <v>50</v>
      </c>
      <c r="J921" s="219" t="s">
        <v>1061</v>
      </c>
      <c r="K921" s="220">
        <v>2002</v>
      </c>
      <c r="L921" s="221" t="s">
        <v>1440</v>
      </c>
      <c r="M921" s="221" t="s">
        <v>261</v>
      </c>
      <c r="N921" s="221" t="s">
        <v>1438</v>
      </c>
      <c r="O921" s="222"/>
      <c r="P921" s="223" t="s">
        <v>1202</v>
      </c>
      <c r="Q921" s="306">
        <v>256</v>
      </c>
      <c r="R921" s="306">
        <v>1480</v>
      </c>
      <c r="S921" s="210">
        <f>IF(R921&gt;0,R921*2.204622,"")</f>
        <v>3262.84056</v>
      </c>
      <c r="T921" s="165">
        <f t="shared" si="64"/>
        <v>0.17297297297297298</v>
      </c>
      <c r="U921" s="206"/>
      <c r="V921" s="206"/>
      <c r="W921" s="214"/>
      <c r="X921" s="206"/>
      <c r="Y921" s="206"/>
      <c r="Z921" s="203"/>
      <c r="AA921" s="175">
        <f t="shared" si="65"/>
        <v>0</v>
      </c>
      <c r="AB921" s="285"/>
      <c r="AC921" s="313">
        <f t="shared" si="66"/>
        <v>1</v>
      </c>
    </row>
    <row r="922" spans="8:29" ht="15" customHeight="1">
      <c r="H922" s="181" t="s">
        <v>1014</v>
      </c>
      <c r="I922" s="182" t="s">
        <v>51</v>
      </c>
      <c r="J922" s="219" t="s">
        <v>1061</v>
      </c>
      <c r="K922" s="220">
        <v>1989</v>
      </c>
      <c r="L922" s="221" t="s">
        <v>1440</v>
      </c>
      <c r="M922" s="221" t="s">
        <v>260</v>
      </c>
      <c r="N922" s="221"/>
      <c r="O922" s="222"/>
      <c r="P922" s="223" t="s">
        <v>1202</v>
      </c>
      <c r="Q922" s="306">
        <v>123</v>
      </c>
      <c r="R922" s="306">
        <v>1200</v>
      </c>
      <c r="S922" s="210">
        <f>IF(R922&gt;0,R922*2.204622,"")</f>
        <v>2645.5464</v>
      </c>
      <c r="T922" s="165">
        <f t="shared" si="64"/>
        <v>0.1025</v>
      </c>
      <c r="U922" s="206"/>
      <c r="V922" s="206"/>
      <c r="W922" s="214"/>
      <c r="X922" s="206"/>
      <c r="Y922" s="206"/>
      <c r="Z922" s="203"/>
      <c r="AA922" s="175">
        <f t="shared" si="65"/>
        <v>0</v>
      </c>
      <c r="AB922" s="282"/>
      <c r="AC922" s="313">
        <f t="shared" si="66"/>
        <v>1</v>
      </c>
    </row>
    <row r="923" spans="8:29" ht="15" customHeight="1">
      <c r="H923" s="181" t="s">
        <v>1014</v>
      </c>
      <c r="I923" s="182" t="s">
        <v>1236</v>
      </c>
      <c r="J923" s="219" t="s">
        <v>1061</v>
      </c>
      <c r="K923" s="220">
        <v>2000</v>
      </c>
      <c r="L923" s="221" t="s">
        <v>1440</v>
      </c>
      <c r="M923" s="221" t="s">
        <v>259</v>
      </c>
      <c r="N923" s="221" t="s">
        <v>1438</v>
      </c>
      <c r="O923" s="222"/>
      <c r="P923" s="223" t="s">
        <v>1202</v>
      </c>
      <c r="Q923" s="306">
        <v>463</v>
      </c>
      <c r="R923" s="306">
        <v>1100</v>
      </c>
      <c r="S923" s="210">
        <f>IF(R923&gt;0,R923*2.204622,"")</f>
        <v>2425.0842000000002</v>
      </c>
      <c r="T923" s="165">
        <f t="shared" si="64"/>
        <v>0.4209090909090909</v>
      </c>
      <c r="U923" s="206" t="s">
        <v>1227</v>
      </c>
      <c r="V923" s="206"/>
      <c r="W923" s="214"/>
      <c r="X923" s="206"/>
      <c r="Y923" s="206"/>
      <c r="Z923" s="203"/>
      <c r="AA923" s="175">
        <f t="shared" si="65"/>
        <v>0</v>
      </c>
      <c r="AB923" s="282"/>
      <c r="AC923" s="313">
        <f t="shared" si="66"/>
        <v>1</v>
      </c>
    </row>
    <row r="924" spans="8:29" ht="15" customHeight="1">
      <c r="H924" s="181" t="s">
        <v>1014</v>
      </c>
      <c r="I924" s="182" t="s">
        <v>1237</v>
      </c>
      <c r="J924" s="219" t="s">
        <v>1061</v>
      </c>
      <c r="K924" s="220">
        <v>2001</v>
      </c>
      <c r="L924" s="221" t="s">
        <v>1440</v>
      </c>
      <c r="M924" s="221" t="s">
        <v>259</v>
      </c>
      <c r="N924" s="221" t="s">
        <v>1438</v>
      </c>
      <c r="O924" s="222"/>
      <c r="P924" s="223" t="s">
        <v>1202</v>
      </c>
      <c r="Q924" s="306">
        <v>463</v>
      </c>
      <c r="R924" s="306">
        <v>1100</v>
      </c>
      <c r="S924" s="210">
        <f>IF(R924&gt;0,R924*2.204622,"")</f>
        <v>2425.0842000000002</v>
      </c>
      <c r="T924" s="165">
        <f t="shared" si="64"/>
        <v>0.4209090909090909</v>
      </c>
      <c r="U924" s="206" t="s">
        <v>1227</v>
      </c>
      <c r="V924" s="206"/>
      <c r="W924" s="214"/>
      <c r="X924" s="206"/>
      <c r="Y924" s="206"/>
      <c r="Z924" s="203"/>
      <c r="AA924" s="175">
        <f t="shared" si="65"/>
        <v>0</v>
      </c>
      <c r="AB924" s="282"/>
      <c r="AC924" s="313">
        <f t="shared" si="66"/>
        <v>1</v>
      </c>
    </row>
    <row r="925" spans="8:29" ht="15" customHeight="1">
      <c r="H925" s="181" t="s">
        <v>1014</v>
      </c>
      <c r="I925" s="182" t="s">
        <v>1238</v>
      </c>
      <c r="J925" s="219" t="s">
        <v>1061</v>
      </c>
      <c r="K925" s="220">
        <v>1997</v>
      </c>
      <c r="L925" s="221" t="s">
        <v>1443</v>
      </c>
      <c r="M925" s="221" t="s">
        <v>259</v>
      </c>
      <c r="N925" s="221"/>
      <c r="O925" s="222"/>
      <c r="P925" s="223" t="s">
        <v>1202</v>
      </c>
      <c r="Q925" s="224">
        <v>506</v>
      </c>
      <c r="R925" s="224">
        <v>1150</v>
      </c>
      <c r="S925" s="164">
        <f>IF(R925&gt;0,R925*2.204622,"")</f>
        <v>2535.3153</v>
      </c>
      <c r="T925" s="165">
        <f t="shared" si="64"/>
        <v>0.44</v>
      </c>
      <c r="U925" s="226" t="s">
        <v>1227</v>
      </c>
      <c r="V925" s="226"/>
      <c r="W925" s="227"/>
      <c r="X925" s="226"/>
      <c r="Y925" s="226"/>
      <c r="Z925" s="226">
        <v>38.436</v>
      </c>
      <c r="AA925" s="175">
        <f t="shared" si="65"/>
        <v>8.76304</v>
      </c>
      <c r="AB925" s="282"/>
      <c r="AC925" s="313">
        <f t="shared" si="66"/>
        <v>1</v>
      </c>
    </row>
    <row r="926" spans="8:29" ht="15" customHeight="1">
      <c r="H926" s="181" t="s">
        <v>1014</v>
      </c>
      <c r="I926" s="182" t="s">
        <v>174</v>
      </c>
      <c r="J926" s="219" t="s">
        <v>1061</v>
      </c>
      <c r="K926" s="220">
        <v>1970</v>
      </c>
      <c r="L926" s="221" t="s">
        <v>1440</v>
      </c>
      <c r="M926" s="221" t="s">
        <v>259</v>
      </c>
      <c r="N926" s="221"/>
      <c r="O926" s="222"/>
      <c r="P926" s="223" t="s">
        <v>1202</v>
      </c>
      <c r="Q926" s="306">
        <v>113</v>
      </c>
      <c r="R926" s="306">
        <v>940</v>
      </c>
      <c r="S926" s="210">
        <f>IF(R926&gt;0,R926*2.204622,"")</f>
        <v>2072.34468</v>
      </c>
      <c r="T926" s="165">
        <f t="shared" si="64"/>
        <v>0.1202127659574468</v>
      </c>
      <c r="U926" s="206"/>
      <c r="V926" s="206"/>
      <c r="W926" s="214"/>
      <c r="X926" s="206"/>
      <c r="Y926" s="206"/>
      <c r="Z926" s="203"/>
      <c r="AA926" s="175">
        <f t="shared" si="65"/>
        <v>0</v>
      </c>
      <c r="AB926" s="282"/>
      <c r="AC926" s="313">
        <f t="shared" si="66"/>
        <v>1</v>
      </c>
    </row>
    <row r="927" spans="8:29" ht="15" customHeight="1">
      <c r="H927" s="181" t="s">
        <v>1014</v>
      </c>
      <c r="I927" s="182" t="s">
        <v>175</v>
      </c>
      <c r="J927" s="219" t="s">
        <v>1061</v>
      </c>
      <c r="K927" s="220">
        <v>1986</v>
      </c>
      <c r="L927" s="221" t="s">
        <v>1440</v>
      </c>
      <c r="M927" s="221" t="s">
        <v>261</v>
      </c>
      <c r="N927" s="221" t="s">
        <v>1438</v>
      </c>
      <c r="O927" s="222"/>
      <c r="P927" s="223" t="s">
        <v>1202</v>
      </c>
      <c r="Q927" s="306">
        <v>182</v>
      </c>
      <c r="R927" s="306">
        <v>1350</v>
      </c>
      <c r="S927" s="210">
        <f>IF(R927&gt;0,R927*2.204622,"")</f>
        <v>2976.2397</v>
      </c>
      <c r="T927" s="165">
        <f t="shared" si="64"/>
        <v>0.1348148148148148</v>
      </c>
      <c r="U927" s="206"/>
      <c r="V927" s="206"/>
      <c r="W927" s="214"/>
      <c r="X927" s="206"/>
      <c r="Y927" s="206"/>
      <c r="Z927" s="203"/>
      <c r="AA927" s="175">
        <f t="shared" si="65"/>
        <v>0</v>
      </c>
      <c r="AB927" s="281"/>
      <c r="AC927" s="313">
        <f t="shared" si="66"/>
        <v>1</v>
      </c>
    </row>
    <row r="928" spans="8:29" ht="15" customHeight="1">
      <c r="H928" s="181" t="s">
        <v>1014</v>
      </c>
      <c r="I928" s="182" t="s">
        <v>176</v>
      </c>
      <c r="J928" s="219" t="s">
        <v>1061</v>
      </c>
      <c r="K928" s="220">
        <v>1986</v>
      </c>
      <c r="L928" s="221" t="s">
        <v>1440</v>
      </c>
      <c r="M928" s="221" t="s">
        <v>259</v>
      </c>
      <c r="N928" s="221"/>
      <c r="O928" s="222"/>
      <c r="P928" s="223" t="s">
        <v>1202</v>
      </c>
      <c r="Q928" s="306">
        <v>158</v>
      </c>
      <c r="R928" s="306">
        <v>1130</v>
      </c>
      <c r="S928" s="210">
        <f>IF(R928&gt;0,R928*2.204622,"")</f>
        <v>2491.2228600000003</v>
      </c>
      <c r="T928" s="165">
        <f t="shared" si="64"/>
        <v>0.13982300884955753</v>
      </c>
      <c r="U928" s="206"/>
      <c r="V928" s="206"/>
      <c r="W928" s="214"/>
      <c r="X928" s="206"/>
      <c r="Y928" s="206"/>
      <c r="Z928" s="203"/>
      <c r="AA928" s="175">
        <f t="shared" si="65"/>
        <v>0</v>
      </c>
      <c r="AB928" s="282"/>
      <c r="AC928" s="313">
        <f t="shared" si="66"/>
        <v>1</v>
      </c>
    </row>
    <row r="929" spans="8:29" ht="15" customHeight="1">
      <c r="H929" s="181" t="s">
        <v>1014</v>
      </c>
      <c r="I929" s="182" t="s">
        <v>177</v>
      </c>
      <c r="J929" s="219" t="s">
        <v>1061</v>
      </c>
      <c r="K929" s="220">
        <v>1998</v>
      </c>
      <c r="L929" s="221" t="s">
        <v>1440</v>
      </c>
      <c r="M929" s="221" t="s">
        <v>261</v>
      </c>
      <c r="N929" s="221" t="s">
        <v>1438</v>
      </c>
      <c r="O929" s="222"/>
      <c r="P929" s="223" t="s">
        <v>1202</v>
      </c>
      <c r="Q929" s="306">
        <v>251</v>
      </c>
      <c r="R929" s="306">
        <v>1390</v>
      </c>
      <c r="S929" s="210">
        <f>IF(R929&gt;0,R929*2.204622,"")</f>
        <v>3064.4245800000003</v>
      </c>
      <c r="T929" s="165">
        <f t="shared" si="64"/>
        <v>0.18057553956834532</v>
      </c>
      <c r="U929" s="206"/>
      <c r="V929" s="206"/>
      <c r="W929" s="214"/>
      <c r="X929" s="206"/>
      <c r="Y929" s="206"/>
      <c r="Z929" s="203"/>
      <c r="AA929" s="175">
        <f t="shared" si="65"/>
        <v>0</v>
      </c>
      <c r="AB929" s="282"/>
      <c r="AC929" s="313">
        <f t="shared" si="66"/>
        <v>1</v>
      </c>
    </row>
    <row r="930" spans="8:29" ht="15" customHeight="1">
      <c r="H930" s="181" t="s">
        <v>1014</v>
      </c>
      <c r="I930" s="182" t="s">
        <v>178</v>
      </c>
      <c r="J930" s="219" t="s">
        <v>1061</v>
      </c>
      <c r="K930" s="220">
        <v>1995</v>
      </c>
      <c r="L930" s="221" t="s">
        <v>1440</v>
      </c>
      <c r="M930" s="221" t="s">
        <v>261</v>
      </c>
      <c r="N930" s="221" t="s">
        <v>1438</v>
      </c>
      <c r="O930" s="222"/>
      <c r="P930" s="223" t="s">
        <v>1202</v>
      </c>
      <c r="Q930" s="306">
        <v>294</v>
      </c>
      <c r="R930" s="306">
        <v>1200</v>
      </c>
      <c r="S930" s="210">
        <f>IF(R930&gt;0,R930*2.204622,"")</f>
        <v>2645.5464</v>
      </c>
      <c r="T930" s="165">
        <f t="shared" si="64"/>
        <v>0.245</v>
      </c>
      <c r="U930" s="206" t="s">
        <v>1150</v>
      </c>
      <c r="V930" s="206"/>
      <c r="W930" s="214"/>
      <c r="X930" s="206"/>
      <c r="Y930" s="206"/>
      <c r="Z930" s="203"/>
      <c r="AA930" s="175">
        <f t="shared" si="65"/>
        <v>0</v>
      </c>
      <c r="AB930" s="282"/>
      <c r="AC930" s="313">
        <f t="shared" si="66"/>
        <v>1</v>
      </c>
    </row>
    <row r="931" spans="8:29" ht="15" customHeight="1">
      <c r="H931" s="181" t="s">
        <v>1014</v>
      </c>
      <c r="I931" s="182" t="s">
        <v>179</v>
      </c>
      <c r="J931" s="219" t="s">
        <v>1061</v>
      </c>
      <c r="K931" s="220">
        <v>1995</v>
      </c>
      <c r="L931" s="221" t="s">
        <v>1442</v>
      </c>
      <c r="M931" s="221" t="s">
        <v>261</v>
      </c>
      <c r="N931" s="221" t="s">
        <v>1438</v>
      </c>
      <c r="O931" s="222"/>
      <c r="P931" s="223" t="s">
        <v>1202</v>
      </c>
      <c r="Q931" s="224">
        <v>304</v>
      </c>
      <c r="R931" s="224">
        <v>1200</v>
      </c>
      <c r="S931" s="210">
        <f>IF(R931&gt;0,R931*2.204622,"")</f>
        <v>2645.5464</v>
      </c>
      <c r="T931" s="165">
        <f t="shared" si="64"/>
        <v>0.25333333333333335</v>
      </c>
      <c r="U931" s="209" t="s">
        <v>1150</v>
      </c>
      <c r="V931" s="209"/>
      <c r="W931" s="208"/>
      <c r="X931" s="209"/>
      <c r="Y931" s="209"/>
      <c r="Z931" s="209"/>
      <c r="AA931" s="175">
        <f t="shared" si="65"/>
        <v>0</v>
      </c>
      <c r="AB931" s="282"/>
      <c r="AC931" s="313">
        <f t="shared" si="66"/>
        <v>1</v>
      </c>
    </row>
    <row r="932" spans="8:29" ht="15" customHeight="1">
      <c r="H932" s="181" t="s">
        <v>1014</v>
      </c>
      <c r="I932" s="182" t="s">
        <v>180</v>
      </c>
      <c r="J932" s="219" t="s">
        <v>1061</v>
      </c>
      <c r="K932" s="220">
        <v>1991</v>
      </c>
      <c r="L932" s="221" t="s">
        <v>1440</v>
      </c>
      <c r="M932" s="221" t="s">
        <v>261</v>
      </c>
      <c r="N932" s="221" t="s">
        <v>1438</v>
      </c>
      <c r="O932" s="222"/>
      <c r="P932" s="223" t="s">
        <v>1202</v>
      </c>
      <c r="Q932" s="306">
        <v>231</v>
      </c>
      <c r="R932" s="306">
        <v>1460</v>
      </c>
      <c r="S932" s="210">
        <f>IF(R932&gt;0,R932*2.204622,"")</f>
        <v>3218.74812</v>
      </c>
      <c r="T932" s="165">
        <f t="shared" si="64"/>
        <v>0.15821917808219177</v>
      </c>
      <c r="U932" s="206"/>
      <c r="V932" s="206"/>
      <c r="W932" s="214"/>
      <c r="X932" s="206"/>
      <c r="Y932" s="206"/>
      <c r="Z932" s="203"/>
      <c r="AA932" s="175">
        <f t="shared" si="65"/>
        <v>0</v>
      </c>
      <c r="AB932" s="282"/>
      <c r="AC932" s="313">
        <f t="shared" si="66"/>
        <v>1</v>
      </c>
    </row>
    <row r="933" spans="8:29" ht="15" customHeight="1">
      <c r="H933" s="181" t="s">
        <v>1014</v>
      </c>
      <c r="I933" s="182" t="s">
        <v>181</v>
      </c>
      <c r="J933" s="219" t="s">
        <v>1061</v>
      </c>
      <c r="K933" s="220">
        <v>1991</v>
      </c>
      <c r="L933" s="221" t="s">
        <v>1440</v>
      </c>
      <c r="M933" s="221" t="s">
        <v>260</v>
      </c>
      <c r="N933" s="221"/>
      <c r="O933" s="222"/>
      <c r="P933" s="223" t="s">
        <v>1202</v>
      </c>
      <c r="Q933" s="306">
        <v>162</v>
      </c>
      <c r="R933" s="306">
        <v>1310</v>
      </c>
      <c r="S933" s="210">
        <f aca="true" t="shared" si="67" ref="S933:S964">IF(R933&gt;0,R933*2.204622,"")</f>
        <v>2888.0548200000003</v>
      </c>
      <c r="T933" s="165">
        <f t="shared" si="64"/>
        <v>0.12366412213740458</v>
      </c>
      <c r="U933" s="206"/>
      <c r="V933" s="206"/>
      <c r="W933" s="214"/>
      <c r="X933" s="206"/>
      <c r="Y933" s="206"/>
      <c r="Z933" s="203"/>
      <c r="AA933" s="175">
        <f t="shared" si="65"/>
        <v>0</v>
      </c>
      <c r="AB933" s="282"/>
      <c r="AC933" s="313">
        <f t="shared" si="66"/>
        <v>1</v>
      </c>
    </row>
    <row r="934" spans="8:29" ht="15" customHeight="1">
      <c r="H934" s="181" t="s">
        <v>1014</v>
      </c>
      <c r="I934" s="182" t="s">
        <v>182</v>
      </c>
      <c r="J934" s="219" t="s">
        <v>1061</v>
      </c>
      <c r="K934" s="220">
        <v>1997</v>
      </c>
      <c r="L934" s="221" t="s">
        <v>1440</v>
      </c>
      <c r="M934" s="221" t="s">
        <v>260</v>
      </c>
      <c r="N934" s="221"/>
      <c r="O934" s="222"/>
      <c r="P934" s="223" t="s">
        <v>1202</v>
      </c>
      <c r="Q934" s="306">
        <v>197</v>
      </c>
      <c r="R934" s="306">
        <v>1200</v>
      </c>
      <c r="S934" s="210">
        <f t="shared" si="67"/>
        <v>2645.5464</v>
      </c>
      <c r="T934" s="165">
        <f t="shared" si="64"/>
        <v>0.16416666666666666</v>
      </c>
      <c r="U934" s="206"/>
      <c r="V934" s="206"/>
      <c r="W934" s="214"/>
      <c r="X934" s="206"/>
      <c r="Y934" s="206"/>
      <c r="Z934" s="203"/>
      <c r="AA934" s="175">
        <f t="shared" si="65"/>
        <v>0</v>
      </c>
      <c r="AB934" s="282"/>
      <c r="AC934" s="313">
        <f t="shared" si="66"/>
        <v>1</v>
      </c>
    </row>
    <row r="935" spans="8:29" ht="15" customHeight="1">
      <c r="H935" s="181" t="s">
        <v>1014</v>
      </c>
      <c r="I935" s="182" t="s">
        <v>183</v>
      </c>
      <c r="J935" s="219" t="s">
        <v>1061</v>
      </c>
      <c r="K935" s="220">
        <v>1999</v>
      </c>
      <c r="L935" s="221" t="s">
        <v>1440</v>
      </c>
      <c r="M935" s="221" t="s">
        <v>260</v>
      </c>
      <c r="N935" s="221"/>
      <c r="O935" s="222"/>
      <c r="P935" s="223" t="s">
        <v>1202</v>
      </c>
      <c r="Q935" s="306">
        <v>187</v>
      </c>
      <c r="R935" s="306">
        <v>1140</v>
      </c>
      <c r="S935" s="210">
        <f t="shared" si="67"/>
        <v>2513.26908</v>
      </c>
      <c r="T935" s="165">
        <f t="shared" si="64"/>
        <v>0.16403508771929826</v>
      </c>
      <c r="U935" s="206"/>
      <c r="V935" s="206"/>
      <c r="W935" s="214"/>
      <c r="X935" s="206"/>
      <c r="Y935" s="206"/>
      <c r="Z935" s="203"/>
      <c r="AA935" s="175">
        <f t="shared" si="65"/>
        <v>0</v>
      </c>
      <c r="AB935" s="282"/>
      <c r="AC935" s="313">
        <f t="shared" si="66"/>
        <v>1</v>
      </c>
    </row>
    <row r="936" spans="8:29" ht="15" customHeight="1">
      <c r="H936" s="181" t="s">
        <v>1014</v>
      </c>
      <c r="I936" s="182" t="s">
        <v>184</v>
      </c>
      <c r="J936" s="219" t="s">
        <v>1061</v>
      </c>
      <c r="K936" s="220">
        <v>1981</v>
      </c>
      <c r="L936" s="221" t="s">
        <v>1440</v>
      </c>
      <c r="M936" s="221" t="s">
        <v>259</v>
      </c>
      <c r="N936" s="221"/>
      <c r="O936" s="222"/>
      <c r="P936" s="223" t="s">
        <v>1202</v>
      </c>
      <c r="Q936" s="306">
        <v>168</v>
      </c>
      <c r="R936" s="306">
        <v>1235</v>
      </c>
      <c r="S936" s="210">
        <f t="shared" si="67"/>
        <v>2722.70817</v>
      </c>
      <c r="T936" s="165">
        <f t="shared" si="64"/>
        <v>0.1360323886639676</v>
      </c>
      <c r="U936" s="206"/>
      <c r="V936" s="206"/>
      <c r="W936" s="214"/>
      <c r="X936" s="206"/>
      <c r="Y936" s="206"/>
      <c r="Z936" s="203"/>
      <c r="AA936" s="175">
        <f t="shared" si="65"/>
        <v>0</v>
      </c>
      <c r="AB936" s="282"/>
      <c r="AC936" s="313">
        <f t="shared" si="66"/>
        <v>1</v>
      </c>
    </row>
    <row r="937" spans="8:29" ht="15" customHeight="1">
      <c r="H937" s="181" t="s">
        <v>1014</v>
      </c>
      <c r="I937" s="182" t="s">
        <v>48</v>
      </c>
      <c r="J937" s="219" t="s">
        <v>1061</v>
      </c>
      <c r="K937" s="220">
        <v>1998</v>
      </c>
      <c r="L937" s="221" t="s">
        <v>1440</v>
      </c>
      <c r="M937" s="221" t="s">
        <v>260</v>
      </c>
      <c r="N937" s="221"/>
      <c r="O937" s="222"/>
      <c r="P937" s="223" t="s">
        <v>1202</v>
      </c>
      <c r="Q937" s="306">
        <v>162</v>
      </c>
      <c r="R937" s="306">
        <v>1080</v>
      </c>
      <c r="S937" s="210">
        <f t="shared" si="67"/>
        <v>2380.99176</v>
      </c>
      <c r="T937" s="165">
        <f t="shared" si="64"/>
        <v>0.15</v>
      </c>
      <c r="U937" s="206"/>
      <c r="V937" s="206"/>
      <c r="W937" s="214"/>
      <c r="X937" s="206"/>
      <c r="Y937" s="206"/>
      <c r="Z937" s="203"/>
      <c r="AA937" s="175">
        <f t="shared" si="65"/>
        <v>0</v>
      </c>
      <c r="AB937" s="284"/>
      <c r="AC937" s="313">
        <f t="shared" si="66"/>
        <v>1</v>
      </c>
    </row>
    <row r="938" spans="8:29" ht="15" customHeight="1">
      <c r="H938" s="181" t="s">
        <v>1014</v>
      </c>
      <c r="I938" s="182" t="s">
        <v>49</v>
      </c>
      <c r="J938" s="219" t="s">
        <v>1061</v>
      </c>
      <c r="K938" s="220">
        <v>1983</v>
      </c>
      <c r="L938" s="221" t="s">
        <v>1440</v>
      </c>
      <c r="M938" s="221" t="s">
        <v>259</v>
      </c>
      <c r="N938" s="221"/>
      <c r="O938" s="222"/>
      <c r="P938" s="223" t="s">
        <v>1202</v>
      </c>
      <c r="Q938" s="306">
        <v>128</v>
      </c>
      <c r="R938" s="306">
        <v>940</v>
      </c>
      <c r="S938" s="210">
        <f t="shared" si="67"/>
        <v>2072.34468</v>
      </c>
      <c r="T938" s="165">
        <f t="shared" si="64"/>
        <v>0.13617021276595745</v>
      </c>
      <c r="U938" s="206"/>
      <c r="V938" s="206"/>
      <c r="W938" s="214"/>
      <c r="X938" s="206"/>
      <c r="Y938" s="206"/>
      <c r="Z938" s="203"/>
      <c r="AA938" s="175">
        <f t="shared" si="65"/>
        <v>0</v>
      </c>
      <c r="AB938" s="282"/>
      <c r="AC938" s="313">
        <f t="shared" si="66"/>
        <v>1</v>
      </c>
    </row>
    <row r="939" spans="8:29" ht="15" customHeight="1">
      <c r="H939" s="181" t="s">
        <v>1014</v>
      </c>
      <c r="I939" s="182" t="s">
        <v>185</v>
      </c>
      <c r="J939" s="219" t="s">
        <v>1061</v>
      </c>
      <c r="K939" s="220">
        <v>1998</v>
      </c>
      <c r="L939" s="221" t="s">
        <v>1440</v>
      </c>
      <c r="M939" s="221" t="s">
        <v>261</v>
      </c>
      <c r="N939" s="221" t="s">
        <v>1438</v>
      </c>
      <c r="O939" s="222"/>
      <c r="P939" s="223" t="s">
        <v>1202</v>
      </c>
      <c r="Q939" s="306">
        <v>298</v>
      </c>
      <c r="R939" s="306">
        <v>1230</v>
      </c>
      <c r="S939" s="210">
        <f t="shared" si="67"/>
        <v>2711.6850600000002</v>
      </c>
      <c r="T939" s="165">
        <f t="shared" si="64"/>
        <v>0.24227642276422764</v>
      </c>
      <c r="U939" s="206" t="s">
        <v>1150</v>
      </c>
      <c r="V939" s="206"/>
      <c r="W939" s="214"/>
      <c r="X939" s="206"/>
      <c r="Y939" s="206"/>
      <c r="Z939" s="203"/>
      <c r="AA939" s="175">
        <f t="shared" si="65"/>
        <v>0</v>
      </c>
      <c r="AB939" s="285"/>
      <c r="AC939" s="313">
        <f t="shared" si="66"/>
        <v>1</v>
      </c>
    </row>
    <row r="940" spans="8:29" ht="15" customHeight="1">
      <c r="H940" s="181" t="s">
        <v>1014</v>
      </c>
      <c r="I940" s="182" t="s">
        <v>186</v>
      </c>
      <c r="J940" s="219" t="s">
        <v>1061</v>
      </c>
      <c r="K940" s="220">
        <v>2002</v>
      </c>
      <c r="L940" s="221" t="s">
        <v>1440</v>
      </c>
      <c r="M940" s="221" t="s">
        <v>260</v>
      </c>
      <c r="N940" s="221"/>
      <c r="O940" s="222"/>
      <c r="P940" s="223" t="s">
        <v>1202</v>
      </c>
      <c r="Q940" s="306">
        <v>187</v>
      </c>
      <c r="R940" s="306">
        <v>1160</v>
      </c>
      <c r="S940" s="210">
        <f t="shared" si="67"/>
        <v>2557.36152</v>
      </c>
      <c r="T940" s="165">
        <f t="shared" si="64"/>
        <v>0.16120689655172413</v>
      </c>
      <c r="U940" s="206"/>
      <c r="V940" s="206"/>
      <c r="W940" s="214"/>
      <c r="X940" s="206"/>
      <c r="Y940" s="206"/>
      <c r="Z940" s="203"/>
      <c r="AA940" s="175">
        <f t="shared" si="65"/>
        <v>0</v>
      </c>
      <c r="AB940" s="285"/>
      <c r="AC940" s="313">
        <f t="shared" si="66"/>
        <v>1</v>
      </c>
    </row>
    <row r="941" spans="8:29" ht="15" customHeight="1">
      <c r="H941" s="181" t="s">
        <v>1014</v>
      </c>
      <c r="I941" s="182" t="s">
        <v>1207</v>
      </c>
      <c r="J941" s="219" t="s">
        <v>1061</v>
      </c>
      <c r="K941" s="220">
        <v>2010</v>
      </c>
      <c r="L941" s="221" t="s">
        <v>1443</v>
      </c>
      <c r="M941" s="221" t="s">
        <v>259</v>
      </c>
      <c r="N941" s="221"/>
      <c r="O941" s="222"/>
      <c r="P941" s="223" t="s">
        <v>1202</v>
      </c>
      <c r="Q941" s="306">
        <v>849</v>
      </c>
      <c r="R941" s="306">
        <v>1565</v>
      </c>
      <c r="S941" s="210">
        <f t="shared" si="67"/>
        <v>3450.23343</v>
      </c>
      <c r="T941" s="165">
        <f t="shared" si="64"/>
        <v>0.5424920127795527</v>
      </c>
      <c r="U941" s="207" t="s">
        <v>1140</v>
      </c>
      <c r="V941" s="207"/>
      <c r="W941" s="213"/>
      <c r="X941" s="207"/>
      <c r="Y941" s="207"/>
      <c r="Z941" s="207"/>
      <c r="AA941" s="175">
        <f t="shared" si="65"/>
        <v>0</v>
      </c>
      <c r="AB941" s="285"/>
      <c r="AC941" s="313">
        <f t="shared" si="66"/>
        <v>1</v>
      </c>
    </row>
    <row r="942" spans="8:29" ht="15" customHeight="1">
      <c r="H942" s="181" t="s">
        <v>1014</v>
      </c>
      <c r="I942" s="182" t="s">
        <v>47</v>
      </c>
      <c r="J942" s="219" t="s">
        <v>1061</v>
      </c>
      <c r="K942" s="220">
        <v>2000</v>
      </c>
      <c r="L942" s="221" t="s">
        <v>1440</v>
      </c>
      <c r="M942" s="221" t="s">
        <v>259</v>
      </c>
      <c r="N942" s="221" t="s">
        <v>1438</v>
      </c>
      <c r="O942" s="222"/>
      <c r="P942" s="223" t="s">
        <v>1202</v>
      </c>
      <c r="Q942" s="306">
        <v>463</v>
      </c>
      <c r="R942" s="306">
        <v>1100</v>
      </c>
      <c r="S942" s="210">
        <f t="shared" si="67"/>
        <v>2425.0842000000002</v>
      </c>
      <c r="T942" s="165">
        <f t="shared" si="64"/>
        <v>0.4209090909090909</v>
      </c>
      <c r="U942" s="206" t="s">
        <v>1227</v>
      </c>
      <c r="V942" s="206"/>
      <c r="W942" s="214"/>
      <c r="X942" s="206"/>
      <c r="Y942" s="206"/>
      <c r="Z942" s="203"/>
      <c r="AA942" s="175">
        <f t="shared" si="65"/>
        <v>0</v>
      </c>
      <c r="AB942" s="282"/>
      <c r="AC942" s="313">
        <f t="shared" si="66"/>
        <v>1</v>
      </c>
    </row>
    <row r="943" spans="8:29" ht="15" customHeight="1">
      <c r="H943" s="181" t="s">
        <v>1014</v>
      </c>
      <c r="I943" s="182" t="s">
        <v>187</v>
      </c>
      <c r="J943" s="219" t="s">
        <v>1061</v>
      </c>
      <c r="K943" s="220">
        <v>2009</v>
      </c>
      <c r="L943" s="221" t="s">
        <v>1443</v>
      </c>
      <c r="M943" s="221" t="s">
        <v>259</v>
      </c>
      <c r="N943" s="221"/>
      <c r="O943" s="222"/>
      <c r="P943" s="223" t="s">
        <v>1202</v>
      </c>
      <c r="Q943" s="225">
        <v>305</v>
      </c>
      <c r="R943" s="225">
        <v>1000</v>
      </c>
      <c r="S943" s="164">
        <f t="shared" si="67"/>
        <v>2204.6220000000003</v>
      </c>
      <c r="T943" s="165">
        <f t="shared" si="64"/>
        <v>0.305</v>
      </c>
      <c r="U943" s="226"/>
      <c r="V943" s="226"/>
      <c r="W943" s="227"/>
      <c r="X943" s="226"/>
      <c r="Y943" s="226"/>
      <c r="Z943" s="226"/>
      <c r="AA943" s="175">
        <f t="shared" si="65"/>
        <v>0</v>
      </c>
      <c r="AB943" s="284"/>
      <c r="AC943" s="313">
        <f t="shared" si="66"/>
        <v>1</v>
      </c>
    </row>
    <row r="944" spans="8:29" ht="15" customHeight="1">
      <c r="H944" s="181" t="s">
        <v>1014</v>
      </c>
      <c r="I944" s="182" t="s">
        <v>188</v>
      </c>
      <c r="J944" s="219" t="s">
        <v>1061</v>
      </c>
      <c r="K944" s="220">
        <v>2010</v>
      </c>
      <c r="L944" s="221" t="s">
        <v>1443</v>
      </c>
      <c r="M944" s="221" t="s">
        <v>259</v>
      </c>
      <c r="N944" s="221"/>
      <c r="O944" s="222"/>
      <c r="P944" s="223" t="s">
        <v>1202</v>
      </c>
      <c r="Q944" s="225">
        <v>410</v>
      </c>
      <c r="R944" s="225">
        <v>910</v>
      </c>
      <c r="S944" s="164">
        <f t="shared" si="67"/>
        <v>2006.20602</v>
      </c>
      <c r="T944" s="165">
        <f t="shared" si="64"/>
        <v>0.45054945054945056</v>
      </c>
      <c r="U944" s="226"/>
      <c r="V944" s="226"/>
      <c r="W944" s="227"/>
      <c r="X944" s="226"/>
      <c r="Y944" s="226"/>
      <c r="Z944" s="226"/>
      <c r="AA944" s="175">
        <f t="shared" si="65"/>
        <v>0</v>
      </c>
      <c r="AB944" s="284"/>
      <c r="AC944" s="313">
        <f t="shared" si="66"/>
        <v>1</v>
      </c>
    </row>
    <row r="945" spans="8:29" ht="15" customHeight="1">
      <c r="H945" s="181" t="s">
        <v>1014</v>
      </c>
      <c r="I945" s="182" t="s">
        <v>189</v>
      </c>
      <c r="J945" s="219" t="s">
        <v>1061</v>
      </c>
      <c r="K945" s="220">
        <v>1999</v>
      </c>
      <c r="L945" s="221" t="s">
        <v>1440</v>
      </c>
      <c r="M945" s="221" t="s">
        <v>1049</v>
      </c>
      <c r="N945" s="221" t="s">
        <v>1438</v>
      </c>
      <c r="O945" s="222"/>
      <c r="P945" s="223" t="s">
        <v>1202</v>
      </c>
      <c r="Q945" s="224">
        <v>802</v>
      </c>
      <c r="R945" s="224">
        <v>900</v>
      </c>
      <c r="S945" s="164">
        <f t="shared" si="67"/>
        <v>1984.1598000000001</v>
      </c>
      <c r="T945" s="165">
        <f t="shared" si="64"/>
        <v>0.8911111111111111</v>
      </c>
      <c r="U945" s="226"/>
      <c r="V945" s="226"/>
      <c r="W945" s="227"/>
      <c r="X945" s="226"/>
      <c r="Y945" s="226"/>
      <c r="Z945" s="226"/>
      <c r="AA945" s="175">
        <f t="shared" si="65"/>
        <v>0</v>
      </c>
      <c r="AB945" s="288"/>
      <c r="AC945" s="313">
        <f t="shared" si="66"/>
        <v>1</v>
      </c>
    </row>
    <row r="946" spans="8:29" ht="15" customHeight="1">
      <c r="H946" s="181" t="s">
        <v>1014</v>
      </c>
      <c r="I946" s="182" t="s">
        <v>190</v>
      </c>
      <c r="J946" s="219" t="s">
        <v>1061</v>
      </c>
      <c r="K946" s="220">
        <v>2002</v>
      </c>
      <c r="L946" s="221" t="s">
        <v>1440</v>
      </c>
      <c r="M946" s="221" t="s">
        <v>260</v>
      </c>
      <c r="N946" s="221"/>
      <c r="O946" s="222"/>
      <c r="P946" s="223" t="s">
        <v>1202</v>
      </c>
      <c r="Q946" s="306">
        <v>107</v>
      </c>
      <c r="R946" s="306">
        <v>1020</v>
      </c>
      <c r="S946" s="210">
        <f t="shared" si="67"/>
        <v>2248.71444</v>
      </c>
      <c r="T946" s="165">
        <f t="shared" si="64"/>
        <v>0.10490196078431373</v>
      </c>
      <c r="U946" s="206"/>
      <c r="V946" s="206"/>
      <c r="W946" s="214"/>
      <c r="X946" s="206"/>
      <c r="Y946" s="206"/>
      <c r="Z946" s="203"/>
      <c r="AA946" s="175">
        <f t="shared" si="65"/>
        <v>0</v>
      </c>
      <c r="AB946" s="282"/>
      <c r="AC946" s="313">
        <f t="shared" si="66"/>
        <v>1</v>
      </c>
    </row>
    <row r="947" spans="8:29" ht="15" customHeight="1">
      <c r="H947" s="181" t="s">
        <v>1014</v>
      </c>
      <c r="I947" s="182" t="s">
        <v>1208</v>
      </c>
      <c r="J947" s="219" t="s">
        <v>1061</v>
      </c>
      <c r="K947" s="220">
        <v>2010</v>
      </c>
      <c r="L947" s="221" t="s">
        <v>1443</v>
      </c>
      <c r="M947" s="221" t="s">
        <v>259</v>
      </c>
      <c r="N947" s="221"/>
      <c r="O947" s="222"/>
      <c r="P947" s="223" t="s">
        <v>1202</v>
      </c>
      <c r="Q947" s="306">
        <v>849</v>
      </c>
      <c r="R947" s="306">
        <v>1565</v>
      </c>
      <c r="S947" s="210">
        <f t="shared" si="67"/>
        <v>3450.23343</v>
      </c>
      <c r="T947" s="165">
        <f t="shared" si="64"/>
        <v>0.5424920127795527</v>
      </c>
      <c r="U947" s="207" t="s">
        <v>1140</v>
      </c>
      <c r="V947" s="207"/>
      <c r="W947" s="213"/>
      <c r="X947" s="207"/>
      <c r="Y947" s="207"/>
      <c r="Z947" s="207"/>
      <c r="AA947" s="175">
        <f t="shared" si="65"/>
        <v>0</v>
      </c>
      <c r="AB947" s="282"/>
      <c r="AC947" s="313">
        <f t="shared" si="66"/>
        <v>1</v>
      </c>
    </row>
    <row r="948" spans="8:29" ht="15" customHeight="1">
      <c r="H948" s="181" t="s">
        <v>1014</v>
      </c>
      <c r="I948" s="182" t="s">
        <v>1214</v>
      </c>
      <c r="J948" s="219" t="s">
        <v>1061</v>
      </c>
      <c r="K948" s="220">
        <v>2010</v>
      </c>
      <c r="L948" s="221" t="s">
        <v>1443</v>
      </c>
      <c r="M948" s="221" t="s">
        <v>259</v>
      </c>
      <c r="N948" s="221"/>
      <c r="O948" s="222"/>
      <c r="P948" s="223" t="s">
        <v>1202</v>
      </c>
      <c r="Q948" s="306">
        <v>849</v>
      </c>
      <c r="R948" s="306">
        <v>1565</v>
      </c>
      <c r="S948" s="210">
        <f t="shared" si="67"/>
        <v>3450.23343</v>
      </c>
      <c r="T948" s="165">
        <f t="shared" si="64"/>
        <v>0.5424920127795527</v>
      </c>
      <c r="U948" s="207" t="s">
        <v>1140</v>
      </c>
      <c r="V948" s="207"/>
      <c r="W948" s="213"/>
      <c r="X948" s="207"/>
      <c r="Y948" s="207"/>
      <c r="Z948" s="207"/>
      <c r="AA948" s="175">
        <f t="shared" si="65"/>
        <v>0</v>
      </c>
      <c r="AB948" s="282"/>
      <c r="AC948" s="313">
        <f t="shared" si="66"/>
        <v>1</v>
      </c>
    </row>
    <row r="949" spans="8:29" ht="15" customHeight="1">
      <c r="H949" s="181" t="s">
        <v>1014</v>
      </c>
      <c r="I949" s="182" t="s">
        <v>1193</v>
      </c>
      <c r="J949" s="219" t="s">
        <v>1061</v>
      </c>
      <c r="K949" s="220">
        <v>1989</v>
      </c>
      <c r="L949" s="221" t="s">
        <v>1440</v>
      </c>
      <c r="M949" s="221" t="s">
        <v>1049</v>
      </c>
      <c r="N949" s="221" t="s">
        <v>1438</v>
      </c>
      <c r="O949" s="222"/>
      <c r="P949" s="223" t="s">
        <v>1202</v>
      </c>
      <c r="Q949" s="225">
        <v>1040</v>
      </c>
      <c r="R949" s="225">
        <v>850</v>
      </c>
      <c r="S949" s="164">
        <f t="shared" si="67"/>
        <v>1873.9287000000002</v>
      </c>
      <c r="T949" s="165">
        <f t="shared" si="64"/>
        <v>1.223529411764706</v>
      </c>
      <c r="U949" s="202"/>
      <c r="V949" s="202"/>
      <c r="W949" s="227"/>
      <c r="X949" s="202"/>
      <c r="Y949" s="226"/>
      <c r="Z949" s="202"/>
      <c r="AA949" s="175">
        <f t="shared" si="65"/>
        <v>0</v>
      </c>
      <c r="AB949" s="282"/>
      <c r="AC949" s="313">
        <f t="shared" si="66"/>
        <v>1</v>
      </c>
    </row>
    <row r="950" spans="8:29" ht="15" customHeight="1">
      <c r="H950" s="181" t="s">
        <v>1014</v>
      </c>
      <c r="I950" s="182" t="s">
        <v>191</v>
      </c>
      <c r="J950" s="219" t="s">
        <v>1061</v>
      </c>
      <c r="K950" s="220">
        <v>1986</v>
      </c>
      <c r="L950" s="221" t="s">
        <v>1440</v>
      </c>
      <c r="M950" s="221" t="s">
        <v>1049</v>
      </c>
      <c r="N950" s="221"/>
      <c r="O950" s="222"/>
      <c r="P950" s="223" t="s">
        <v>1202</v>
      </c>
      <c r="Q950" s="306">
        <v>128</v>
      </c>
      <c r="R950" s="306">
        <v>1120</v>
      </c>
      <c r="S950" s="210">
        <f t="shared" si="67"/>
        <v>2469.17664</v>
      </c>
      <c r="T950" s="165">
        <f t="shared" si="64"/>
        <v>0.11428571428571428</v>
      </c>
      <c r="U950" s="206"/>
      <c r="V950" s="206"/>
      <c r="W950" s="214"/>
      <c r="X950" s="206"/>
      <c r="Y950" s="206"/>
      <c r="Z950" s="203"/>
      <c r="AA950" s="175">
        <f t="shared" si="65"/>
        <v>0</v>
      </c>
      <c r="AB950" s="282"/>
      <c r="AC950" s="313">
        <f t="shared" si="66"/>
        <v>1</v>
      </c>
    </row>
    <row r="951" spans="8:29" ht="15" customHeight="1">
      <c r="H951" s="181" t="s">
        <v>1014</v>
      </c>
      <c r="I951" s="182" t="s">
        <v>192</v>
      </c>
      <c r="J951" s="219" t="s">
        <v>1061</v>
      </c>
      <c r="K951" s="220">
        <v>1986</v>
      </c>
      <c r="L951" s="221" t="s">
        <v>1440</v>
      </c>
      <c r="M951" s="221" t="s">
        <v>1049</v>
      </c>
      <c r="N951" s="221" t="s">
        <v>1439</v>
      </c>
      <c r="O951" s="222"/>
      <c r="P951" s="223" t="s">
        <v>1202</v>
      </c>
      <c r="Q951" s="306">
        <v>143</v>
      </c>
      <c r="R951" s="306">
        <v>1070</v>
      </c>
      <c r="S951" s="210">
        <f t="shared" si="67"/>
        <v>2358.94554</v>
      </c>
      <c r="T951" s="165">
        <f t="shared" si="64"/>
        <v>0.1336448598130841</v>
      </c>
      <c r="U951" s="206"/>
      <c r="V951" s="206"/>
      <c r="W951" s="214"/>
      <c r="X951" s="206"/>
      <c r="Y951" s="206"/>
      <c r="Z951" s="203"/>
      <c r="AA951" s="175">
        <f t="shared" si="65"/>
        <v>0</v>
      </c>
      <c r="AB951" s="282"/>
      <c r="AC951" s="313">
        <f t="shared" si="66"/>
        <v>1</v>
      </c>
    </row>
    <row r="952" spans="8:29" ht="15" customHeight="1">
      <c r="H952" s="181" t="s">
        <v>1014</v>
      </c>
      <c r="I952" s="182" t="s">
        <v>193</v>
      </c>
      <c r="J952" s="219" t="s">
        <v>1061</v>
      </c>
      <c r="K952" s="220">
        <v>1997</v>
      </c>
      <c r="L952" s="221" t="s">
        <v>1440</v>
      </c>
      <c r="M952" s="221" t="s">
        <v>1049</v>
      </c>
      <c r="N952" s="221"/>
      <c r="O952" s="222"/>
      <c r="P952" s="223" t="s">
        <v>1202</v>
      </c>
      <c r="Q952" s="306">
        <v>197</v>
      </c>
      <c r="R952" s="306">
        <v>1220</v>
      </c>
      <c r="S952" s="210">
        <f t="shared" si="67"/>
        <v>2689.63884</v>
      </c>
      <c r="T952" s="165">
        <f t="shared" si="64"/>
        <v>0.16147540983606556</v>
      </c>
      <c r="U952" s="206"/>
      <c r="V952" s="206"/>
      <c r="W952" s="214"/>
      <c r="X952" s="206"/>
      <c r="Y952" s="206"/>
      <c r="Z952" s="203"/>
      <c r="AA952" s="175">
        <f t="shared" si="65"/>
        <v>0</v>
      </c>
      <c r="AB952" s="282"/>
      <c r="AC952" s="313">
        <f t="shared" si="66"/>
        <v>1</v>
      </c>
    </row>
    <row r="953" spans="8:29" ht="15" customHeight="1">
      <c r="H953" s="181" t="s">
        <v>1014</v>
      </c>
      <c r="I953" s="182" t="s">
        <v>194</v>
      </c>
      <c r="J953" s="219" t="s">
        <v>1061</v>
      </c>
      <c r="K953" s="220">
        <v>1997</v>
      </c>
      <c r="L953" s="221" t="s">
        <v>1440</v>
      </c>
      <c r="M953" s="221" t="s">
        <v>1049</v>
      </c>
      <c r="N953" s="221" t="s">
        <v>1438</v>
      </c>
      <c r="O953" s="222"/>
      <c r="P953" s="223" t="s">
        <v>1202</v>
      </c>
      <c r="Q953" s="306">
        <v>241</v>
      </c>
      <c r="R953" s="306">
        <v>1270</v>
      </c>
      <c r="S953" s="210">
        <f t="shared" si="67"/>
        <v>2799.86994</v>
      </c>
      <c r="T953" s="165">
        <f t="shared" si="64"/>
        <v>0.18976377952755905</v>
      </c>
      <c r="U953" s="206"/>
      <c r="V953" s="206"/>
      <c r="W953" s="214"/>
      <c r="X953" s="206"/>
      <c r="Y953" s="206"/>
      <c r="Z953" s="203"/>
      <c r="AA953" s="175">
        <f t="shared" si="65"/>
        <v>0</v>
      </c>
      <c r="AB953" s="282"/>
      <c r="AC953" s="313">
        <f t="shared" si="66"/>
        <v>1</v>
      </c>
    </row>
    <row r="954" spans="8:29" ht="15" customHeight="1">
      <c r="H954" s="181" t="s">
        <v>1014</v>
      </c>
      <c r="I954" s="182" t="s">
        <v>195</v>
      </c>
      <c r="J954" s="219" t="s">
        <v>1061</v>
      </c>
      <c r="K954" s="220">
        <v>2002</v>
      </c>
      <c r="L954" s="221" t="s">
        <v>1440</v>
      </c>
      <c r="M954" s="221" t="s">
        <v>1049</v>
      </c>
      <c r="N954" s="221"/>
      <c r="O954" s="222"/>
      <c r="P954" s="223" t="s">
        <v>1202</v>
      </c>
      <c r="Q954" s="306">
        <v>138</v>
      </c>
      <c r="R954" s="306">
        <v>979.8</v>
      </c>
      <c r="S954" s="210">
        <f t="shared" si="67"/>
        <v>2160.0886356</v>
      </c>
      <c r="T954" s="165">
        <f t="shared" si="64"/>
        <v>0.14084507042253522</v>
      </c>
      <c r="U954" s="206"/>
      <c r="V954" s="206"/>
      <c r="W954" s="214"/>
      <c r="X954" s="206"/>
      <c r="Y954" s="206"/>
      <c r="Z954" s="203"/>
      <c r="AA954" s="175">
        <f t="shared" si="65"/>
        <v>0</v>
      </c>
      <c r="AB954" s="282"/>
      <c r="AC954" s="313">
        <f t="shared" si="66"/>
        <v>1</v>
      </c>
    </row>
    <row r="955" spans="8:29" ht="15" customHeight="1">
      <c r="H955" s="181" t="s">
        <v>1014</v>
      </c>
      <c r="I955" s="182" t="s">
        <v>196</v>
      </c>
      <c r="J955" s="219" t="s">
        <v>1061</v>
      </c>
      <c r="K955" s="220">
        <v>1999</v>
      </c>
      <c r="L955" s="221" t="s">
        <v>1440</v>
      </c>
      <c r="M955" s="221" t="s">
        <v>1049</v>
      </c>
      <c r="N955" s="221"/>
      <c r="O955" s="222"/>
      <c r="P955" s="223" t="s">
        <v>1202</v>
      </c>
      <c r="Q955" s="306">
        <v>135</v>
      </c>
      <c r="R955" s="306">
        <v>970.14</v>
      </c>
      <c r="S955" s="210">
        <f t="shared" si="67"/>
        <v>2138.79198708</v>
      </c>
      <c r="T955" s="165">
        <f t="shared" si="64"/>
        <v>0.13915517348011627</v>
      </c>
      <c r="U955" s="206"/>
      <c r="V955" s="206"/>
      <c r="W955" s="214"/>
      <c r="X955" s="206"/>
      <c r="Y955" s="206"/>
      <c r="Z955" s="203">
        <v>43.097</v>
      </c>
      <c r="AA955" s="175">
        <f t="shared" si="65"/>
        <v>7.08508</v>
      </c>
      <c r="AB955" s="281"/>
      <c r="AC955" s="313">
        <f t="shared" si="66"/>
        <v>1</v>
      </c>
    </row>
    <row r="956" spans="8:29" ht="15" customHeight="1">
      <c r="H956" s="181" t="s">
        <v>1014</v>
      </c>
      <c r="I956" s="182" t="s">
        <v>197</v>
      </c>
      <c r="J956" s="219" t="s">
        <v>1061</v>
      </c>
      <c r="K956" s="220">
        <v>1999</v>
      </c>
      <c r="L956" s="221" t="s">
        <v>1440</v>
      </c>
      <c r="M956" s="221" t="s">
        <v>1049</v>
      </c>
      <c r="N956" s="221"/>
      <c r="O956" s="222"/>
      <c r="P956" s="223" t="s">
        <v>1202</v>
      </c>
      <c r="Q956" s="306">
        <v>138</v>
      </c>
      <c r="R956" s="306">
        <v>970</v>
      </c>
      <c r="S956" s="210">
        <f t="shared" si="67"/>
        <v>2138.48334</v>
      </c>
      <c r="T956" s="165">
        <f t="shared" si="64"/>
        <v>0.1422680412371134</v>
      </c>
      <c r="U956" s="206"/>
      <c r="V956" s="206"/>
      <c r="W956" s="214"/>
      <c r="X956" s="206"/>
      <c r="Y956" s="206"/>
      <c r="Z956" s="203"/>
      <c r="AA956" s="175">
        <f t="shared" si="65"/>
        <v>0</v>
      </c>
      <c r="AB956" s="282"/>
      <c r="AC956" s="313">
        <f t="shared" si="66"/>
        <v>1</v>
      </c>
    </row>
    <row r="957" spans="8:29" ht="15" customHeight="1">
      <c r="H957" s="181" t="s">
        <v>1014</v>
      </c>
      <c r="I957" s="182" t="s">
        <v>198</v>
      </c>
      <c r="J957" s="219" t="s">
        <v>1061</v>
      </c>
      <c r="K957" s="220">
        <v>2002</v>
      </c>
      <c r="L957" s="221" t="s">
        <v>1440</v>
      </c>
      <c r="M957" s="221" t="s">
        <v>1049</v>
      </c>
      <c r="N957" s="221"/>
      <c r="O957" s="222"/>
      <c r="P957" s="223" t="s">
        <v>1202</v>
      </c>
      <c r="Q957" s="306">
        <v>138</v>
      </c>
      <c r="R957" s="306">
        <v>980</v>
      </c>
      <c r="S957" s="210">
        <f t="shared" si="67"/>
        <v>2160.52956</v>
      </c>
      <c r="T957" s="165">
        <f t="shared" si="64"/>
        <v>0.14081632653061224</v>
      </c>
      <c r="U957" s="206"/>
      <c r="V957" s="206"/>
      <c r="W957" s="214"/>
      <c r="X957" s="206"/>
      <c r="Y957" s="206"/>
      <c r="Z957" s="203"/>
      <c r="AA957" s="175">
        <f t="shared" si="65"/>
        <v>0</v>
      </c>
      <c r="AB957" s="282"/>
      <c r="AC957" s="313">
        <f t="shared" si="66"/>
        <v>1</v>
      </c>
    </row>
    <row r="958" spans="8:29" ht="15" customHeight="1">
      <c r="H958" s="181" t="s">
        <v>1014</v>
      </c>
      <c r="I958" s="182" t="s">
        <v>41</v>
      </c>
      <c r="J958" s="219" t="s">
        <v>1061</v>
      </c>
      <c r="K958" s="220">
        <v>2002</v>
      </c>
      <c r="L958" s="221" t="s">
        <v>1440</v>
      </c>
      <c r="M958" s="221" t="s">
        <v>260</v>
      </c>
      <c r="N958" s="221"/>
      <c r="O958" s="222"/>
      <c r="P958" s="223" t="s">
        <v>1202</v>
      </c>
      <c r="Q958" s="306">
        <v>71</v>
      </c>
      <c r="R958" s="306">
        <v>1220</v>
      </c>
      <c r="S958" s="210">
        <f t="shared" si="67"/>
        <v>2689.63884</v>
      </c>
      <c r="T958" s="165">
        <f t="shared" si="64"/>
        <v>0.05819672131147541</v>
      </c>
      <c r="U958" s="206"/>
      <c r="V958" s="206"/>
      <c r="W958" s="214"/>
      <c r="X958" s="206"/>
      <c r="Y958" s="206"/>
      <c r="Z958" s="203"/>
      <c r="AA958" s="175">
        <f t="shared" si="65"/>
        <v>0</v>
      </c>
      <c r="AB958" s="282"/>
      <c r="AC958" s="313">
        <f t="shared" si="66"/>
        <v>1</v>
      </c>
    </row>
    <row r="959" spans="8:29" ht="15" customHeight="1">
      <c r="H959" s="181" t="s">
        <v>1014</v>
      </c>
      <c r="I959" s="182" t="s">
        <v>42</v>
      </c>
      <c r="J959" s="219" t="s">
        <v>1061</v>
      </c>
      <c r="K959" s="220">
        <v>2009</v>
      </c>
      <c r="L959" s="221" t="s">
        <v>1443</v>
      </c>
      <c r="M959" s="221" t="s">
        <v>260</v>
      </c>
      <c r="N959" s="221"/>
      <c r="O959" s="222"/>
      <c r="P959" s="223" t="s">
        <v>1202</v>
      </c>
      <c r="Q959" s="224">
        <v>99</v>
      </c>
      <c r="R959" s="224">
        <v>1350</v>
      </c>
      <c r="S959" s="210">
        <f t="shared" si="67"/>
        <v>2976.2397</v>
      </c>
      <c r="T959" s="165">
        <f t="shared" si="64"/>
        <v>0.07333333333333333</v>
      </c>
      <c r="U959" s="209"/>
      <c r="V959" s="209"/>
      <c r="W959" s="208"/>
      <c r="X959" s="209"/>
      <c r="Y959" s="209"/>
      <c r="Z959" s="209"/>
      <c r="AA959" s="175">
        <f t="shared" si="65"/>
        <v>0</v>
      </c>
      <c r="AB959" s="282"/>
      <c r="AC959" s="313">
        <f t="shared" si="66"/>
        <v>1</v>
      </c>
    </row>
    <row r="960" spans="8:29" ht="15" customHeight="1">
      <c r="H960" s="181" t="s">
        <v>1014</v>
      </c>
      <c r="I960" s="182" t="s">
        <v>43</v>
      </c>
      <c r="J960" s="219" t="s">
        <v>1061</v>
      </c>
      <c r="K960" s="220">
        <v>2003</v>
      </c>
      <c r="L960" s="221" t="s">
        <v>1440</v>
      </c>
      <c r="M960" s="221" t="s">
        <v>260</v>
      </c>
      <c r="N960" s="221"/>
      <c r="O960" s="222"/>
      <c r="P960" s="223" t="s">
        <v>1202</v>
      </c>
      <c r="Q960" s="306">
        <v>77</v>
      </c>
      <c r="R960" s="306">
        <v>1290</v>
      </c>
      <c r="S960" s="210">
        <f t="shared" si="67"/>
        <v>2843.96238</v>
      </c>
      <c r="T960" s="165">
        <f t="shared" si="64"/>
        <v>0.059689922480620154</v>
      </c>
      <c r="U960" s="206"/>
      <c r="V960" s="206"/>
      <c r="W960" s="214"/>
      <c r="X960" s="206"/>
      <c r="Y960" s="206"/>
      <c r="Z960" s="203"/>
      <c r="AA960" s="175">
        <f t="shared" si="65"/>
        <v>0</v>
      </c>
      <c r="AB960" s="282"/>
      <c r="AC960" s="313">
        <f t="shared" si="66"/>
        <v>1</v>
      </c>
    </row>
    <row r="961" spans="8:29" ht="15" customHeight="1">
      <c r="H961" s="181" t="s">
        <v>1014</v>
      </c>
      <c r="I961" s="182" t="s">
        <v>199</v>
      </c>
      <c r="J961" s="219" t="s">
        <v>1061</v>
      </c>
      <c r="K961" s="220">
        <v>2001</v>
      </c>
      <c r="L961" s="221" t="s">
        <v>1440</v>
      </c>
      <c r="M961" s="221" t="s">
        <v>261</v>
      </c>
      <c r="N961" s="221"/>
      <c r="O961" s="222"/>
      <c r="P961" s="223" t="s">
        <v>1202</v>
      </c>
      <c r="Q961" s="306">
        <v>290</v>
      </c>
      <c r="R961" s="306">
        <v>1350</v>
      </c>
      <c r="S961" s="210">
        <f t="shared" si="67"/>
        <v>2976.2397</v>
      </c>
      <c r="T961" s="165">
        <f t="shared" si="64"/>
        <v>0.21481481481481482</v>
      </c>
      <c r="U961" s="206"/>
      <c r="V961" s="206"/>
      <c r="W961" s="214"/>
      <c r="X961" s="206"/>
      <c r="Y961" s="206"/>
      <c r="Z961" s="203"/>
      <c r="AA961" s="175">
        <f t="shared" si="65"/>
        <v>0</v>
      </c>
      <c r="AB961" s="282"/>
      <c r="AC961" s="313">
        <f t="shared" si="66"/>
        <v>1</v>
      </c>
    </row>
    <row r="962" spans="8:29" ht="15" customHeight="1">
      <c r="H962" s="181" t="s">
        <v>1014</v>
      </c>
      <c r="I962" s="182" t="s">
        <v>200</v>
      </c>
      <c r="J962" s="219" t="s">
        <v>1061</v>
      </c>
      <c r="K962" s="220">
        <v>2000</v>
      </c>
      <c r="L962" s="221" t="s">
        <v>1440</v>
      </c>
      <c r="M962" s="221" t="s">
        <v>261</v>
      </c>
      <c r="N962" s="221" t="s">
        <v>1438</v>
      </c>
      <c r="O962" s="222"/>
      <c r="P962" s="223" t="s">
        <v>1202</v>
      </c>
      <c r="Q962" s="306">
        <v>437</v>
      </c>
      <c r="R962" s="306">
        <v>1000</v>
      </c>
      <c r="S962" s="210">
        <f t="shared" si="67"/>
        <v>2204.6220000000003</v>
      </c>
      <c r="T962" s="165">
        <f t="shared" si="64"/>
        <v>0.437</v>
      </c>
      <c r="U962" s="206" t="s">
        <v>1150</v>
      </c>
      <c r="V962" s="206"/>
      <c r="W962" s="214"/>
      <c r="X962" s="206"/>
      <c r="Y962" s="206"/>
      <c r="Z962" s="203"/>
      <c r="AA962" s="175">
        <f t="shared" si="65"/>
        <v>0</v>
      </c>
      <c r="AB962" s="282"/>
      <c r="AC962" s="313">
        <f t="shared" si="66"/>
        <v>1</v>
      </c>
    </row>
    <row r="963" spans="8:29" ht="15" customHeight="1">
      <c r="H963" s="181" t="s">
        <v>1014</v>
      </c>
      <c r="I963" s="182" t="s">
        <v>46</v>
      </c>
      <c r="J963" s="219" t="s">
        <v>1061</v>
      </c>
      <c r="K963" s="220">
        <v>1992</v>
      </c>
      <c r="L963" s="221" t="s">
        <v>1440</v>
      </c>
      <c r="M963" s="221" t="s">
        <v>260</v>
      </c>
      <c r="N963" s="221"/>
      <c r="O963" s="222"/>
      <c r="P963" s="223" t="s">
        <v>1202</v>
      </c>
      <c r="Q963" s="306">
        <v>108</v>
      </c>
      <c r="R963" s="306">
        <v>910</v>
      </c>
      <c r="S963" s="210">
        <f t="shared" si="67"/>
        <v>2006.20602</v>
      </c>
      <c r="T963" s="165">
        <f aca="true" t="shared" si="68" ref="T963:T1026">IF(AND(R963&gt;0,Q963&gt;0),Q963/R963,0)</f>
        <v>0.11868131868131868</v>
      </c>
      <c r="U963" s="206"/>
      <c r="V963" s="206"/>
      <c r="W963" s="214"/>
      <c r="X963" s="206"/>
      <c r="Y963" s="206"/>
      <c r="Z963" s="203"/>
      <c r="AA963" s="175">
        <f aca="true" t="shared" si="69" ref="AA963:AA1026">MIN(IF(Z963&gt;0,(AHBRatingBest+AHBRatingWorst)-(((AHBRatingBest-AHBRatingWorst)/(ARMWorstTime-ARMBestTime))*(Z963-ARMBestTime)+AHBRatingWorst),0),10)</f>
        <v>0</v>
      </c>
      <c r="AB963" s="282"/>
      <c r="AC963" s="313">
        <f aca="true" t="shared" si="70" ref="AC963:AC1026">IF(I963&lt;&gt;"",1,"")</f>
        <v>1</v>
      </c>
    </row>
    <row r="964" spans="8:29" ht="15" customHeight="1">
      <c r="H964" s="181" t="s">
        <v>1014</v>
      </c>
      <c r="I964" s="182" t="s">
        <v>38</v>
      </c>
      <c r="J964" s="219" t="s">
        <v>1061</v>
      </c>
      <c r="K964" s="220">
        <v>1997</v>
      </c>
      <c r="L964" s="221" t="s">
        <v>1440</v>
      </c>
      <c r="M964" s="221" t="s">
        <v>259</v>
      </c>
      <c r="N964" s="221" t="s">
        <v>1438</v>
      </c>
      <c r="O964" s="222"/>
      <c r="P964" s="223" t="s">
        <v>1202</v>
      </c>
      <c r="Q964" s="306">
        <v>276</v>
      </c>
      <c r="R964" s="306">
        <v>1560</v>
      </c>
      <c r="S964" s="210">
        <f t="shared" si="67"/>
        <v>3439.21032</v>
      </c>
      <c r="T964" s="165">
        <f t="shared" si="68"/>
        <v>0.17692307692307693</v>
      </c>
      <c r="U964" s="206"/>
      <c r="V964" s="206"/>
      <c r="W964" s="214"/>
      <c r="X964" s="206"/>
      <c r="Y964" s="206"/>
      <c r="Z964" s="203"/>
      <c r="AA964" s="175">
        <f t="shared" si="69"/>
        <v>0</v>
      </c>
      <c r="AB964" s="282"/>
      <c r="AC964" s="313">
        <f t="shared" si="70"/>
        <v>1</v>
      </c>
    </row>
    <row r="965" spans="8:29" ht="15" customHeight="1">
      <c r="H965" s="181" t="s">
        <v>1014</v>
      </c>
      <c r="I965" s="182" t="s">
        <v>39</v>
      </c>
      <c r="J965" s="219" t="s">
        <v>1061</v>
      </c>
      <c r="K965" s="220">
        <v>2001</v>
      </c>
      <c r="L965" s="221" t="s">
        <v>1440</v>
      </c>
      <c r="M965" s="221" t="s">
        <v>259</v>
      </c>
      <c r="N965" s="221"/>
      <c r="O965" s="222"/>
      <c r="P965" s="223" t="s">
        <v>1202</v>
      </c>
      <c r="Q965" s="306">
        <v>276</v>
      </c>
      <c r="R965" s="306">
        <v>1730</v>
      </c>
      <c r="S965" s="210">
        <f aca="true" t="shared" si="71" ref="S965:S996">IF(R965&gt;0,R965*2.204622,"")</f>
        <v>3813.99606</v>
      </c>
      <c r="T965" s="165">
        <f t="shared" si="68"/>
        <v>0.15953757225433526</v>
      </c>
      <c r="U965" s="206"/>
      <c r="V965" s="206"/>
      <c r="W965" s="214"/>
      <c r="X965" s="206"/>
      <c r="Y965" s="206"/>
      <c r="Z965" s="203"/>
      <c r="AA965" s="175">
        <f t="shared" si="69"/>
        <v>0</v>
      </c>
      <c r="AB965" s="282"/>
      <c r="AC965" s="313">
        <f t="shared" si="70"/>
        <v>1</v>
      </c>
    </row>
    <row r="966" spans="8:29" ht="15" customHeight="1">
      <c r="H966" s="181" t="s">
        <v>1014</v>
      </c>
      <c r="I966" s="182" t="s">
        <v>40</v>
      </c>
      <c r="J966" s="219" t="s">
        <v>1061</v>
      </c>
      <c r="K966" s="220">
        <v>1965</v>
      </c>
      <c r="L966" s="221" t="s">
        <v>1440</v>
      </c>
      <c r="M966" s="221" t="s">
        <v>259</v>
      </c>
      <c r="N966" s="221"/>
      <c r="O966" s="222"/>
      <c r="P966" s="223" t="s">
        <v>1202</v>
      </c>
      <c r="Q966" s="306">
        <v>44</v>
      </c>
      <c r="R966" s="306">
        <v>580</v>
      </c>
      <c r="S966" s="210">
        <f t="shared" si="71"/>
        <v>1278.68076</v>
      </c>
      <c r="T966" s="165">
        <f t="shared" si="68"/>
        <v>0.07586206896551724</v>
      </c>
      <c r="U966" s="206"/>
      <c r="V966" s="206"/>
      <c r="W966" s="214"/>
      <c r="X966" s="206"/>
      <c r="Y966" s="206"/>
      <c r="Z966" s="203"/>
      <c r="AA966" s="175">
        <f t="shared" si="69"/>
        <v>0</v>
      </c>
      <c r="AB966" s="282"/>
      <c r="AC966" s="313">
        <f t="shared" si="70"/>
        <v>1</v>
      </c>
    </row>
    <row r="967" spans="8:29" ht="15" customHeight="1">
      <c r="H967" s="181" t="s">
        <v>1014</v>
      </c>
      <c r="I967" s="182" t="s">
        <v>201</v>
      </c>
      <c r="J967" s="219" t="s">
        <v>1061</v>
      </c>
      <c r="K967" s="220">
        <v>1998</v>
      </c>
      <c r="L967" s="221" t="s">
        <v>1440</v>
      </c>
      <c r="M967" s="221" t="s">
        <v>260</v>
      </c>
      <c r="N967" s="221"/>
      <c r="O967" s="222"/>
      <c r="P967" s="223" t="s">
        <v>1202</v>
      </c>
      <c r="Q967" s="306">
        <v>166</v>
      </c>
      <c r="R967" s="306">
        <v>1080</v>
      </c>
      <c r="S967" s="210">
        <f t="shared" si="71"/>
        <v>2380.99176</v>
      </c>
      <c r="T967" s="165">
        <f t="shared" si="68"/>
        <v>0.1537037037037037</v>
      </c>
      <c r="U967" s="206"/>
      <c r="V967" s="206"/>
      <c r="W967" s="214"/>
      <c r="X967" s="206"/>
      <c r="Y967" s="206"/>
      <c r="Z967" s="203"/>
      <c r="AA967" s="175">
        <f t="shared" si="69"/>
        <v>0</v>
      </c>
      <c r="AB967" s="282"/>
      <c r="AC967" s="313">
        <f t="shared" si="70"/>
        <v>1</v>
      </c>
    </row>
    <row r="968" spans="8:29" ht="15" customHeight="1">
      <c r="H968" s="181" t="s">
        <v>1014</v>
      </c>
      <c r="I968" s="182" t="s">
        <v>1224</v>
      </c>
      <c r="J968" s="219" t="s">
        <v>1061</v>
      </c>
      <c r="K968" s="220">
        <v>2000</v>
      </c>
      <c r="L968" s="221" t="s">
        <v>1440</v>
      </c>
      <c r="M968" s="221" t="s">
        <v>259</v>
      </c>
      <c r="N968" s="221"/>
      <c r="O968" s="222"/>
      <c r="P968" s="223" t="s">
        <v>1202</v>
      </c>
      <c r="Q968" s="306">
        <v>218</v>
      </c>
      <c r="R968" s="306">
        <v>825</v>
      </c>
      <c r="S968" s="210">
        <f t="shared" si="71"/>
        <v>1818.8131500000002</v>
      </c>
      <c r="T968" s="165">
        <f t="shared" si="68"/>
        <v>0.2642424242424242</v>
      </c>
      <c r="U968" s="206"/>
      <c r="V968" s="206"/>
      <c r="W968" s="214"/>
      <c r="X968" s="206"/>
      <c r="Y968" s="206"/>
      <c r="Z968" s="203"/>
      <c r="AA968" s="175">
        <f t="shared" si="69"/>
        <v>0</v>
      </c>
      <c r="AB968" s="282"/>
      <c r="AC968" s="313">
        <f t="shared" si="70"/>
        <v>1</v>
      </c>
    </row>
    <row r="969" spans="8:29" ht="15" customHeight="1">
      <c r="H969" s="181" t="s">
        <v>1014</v>
      </c>
      <c r="I969" s="182" t="s">
        <v>202</v>
      </c>
      <c r="J969" s="219" t="s">
        <v>1061</v>
      </c>
      <c r="K969" s="220">
        <v>1983</v>
      </c>
      <c r="L969" s="221" t="s">
        <v>1440</v>
      </c>
      <c r="M969" s="221" t="s">
        <v>259</v>
      </c>
      <c r="N969" s="221"/>
      <c r="O969" s="222"/>
      <c r="P969" s="223" t="s">
        <v>1202</v>
      </c>
      <c r="Q969" s="306">
        <v>128</v>
      </c>
      <c r="R969" s="306">
        <v>940</v>
      </c>
      <c r="S969" s="210">
        <f t="shared" si="71"/>
        <v>2072.34468</v>
      </c>
      <c r="T969" s="165">
        <f t="shared" si="68"/>
        <v>0.13617021276595745</v>
      </c>
      <c r="U969" s="206"/>
      <c r="V969" s="206"/>
      <c r="W969" s="214"/>
      <c r="X969" s="206"/>
      <c r="Y969" s="206"/>
      <c r="Z969" s="203"/>
      <c r="AA969" s="175">
        <f t="shared" si="69"/>
        <v>0</v>
      </c>
      <c r="AB969" s="282"/>
      <c r="AC969" s="313">
        <f t="shared" si="70"/>
        <v>1</v>
      </c>
    </row>
    <row r="970" spans="8:29" ht="15" customHeight="1">
      <c r="H970" s="181" t="s">
        <v>1014</v>
      </c>
      <c r="I970" s="182" t="s">
        <v>37</v>
      </c>
      <c r="J970" s="219" t="s">
        <v>1061</v>
      </c>
      <c r="K970" s="220">
        <v>1997</v>
      </c>
      <c r="L970" s="221" t="s">
        <v>1440</v>
      </c>
      <c r="M970" s="221" t="s">
        <v>260</v>
      </c>
      <c r="N970" s="221" t="s">
        <v>1438</v>
      </c>
      <c r="O970" s="222"/>
      <c r="P970" s="223" t="s">
        <v>1202</v>
      </c>
      <c r="Q970" s="306">
        <v>133</v>
      </c>
      <c r="R970" s="306">
        <v>920</v>
      </c>
      <c r="S970" s="210">
        <f t="shared" si="71"/>
        <v>2028.25224</v>
      </c>
      <c r="T970" s="165">
        <f t="shared" si="68"/>
        <v>0.14456521739130435</v>
      </c>
      <c r="U970" s="206"/>
      <c r="V970" s="206"/>
      <c r="W970" s="214"/>
      <c r="X970" s="206"/>
      <c r="Y970" s="206"/>
      <c r="Z970" s="203"/>
      <c r="AA970" s="175">
        <f t="shared" si="69"/>
        <v>0</v>
      </c>
      <c r="AB970" s="282"/>
      <c r="AC970" s="313">
        <f t="shared" si="70"/>
        <v>1</v>
      </c>
    </row>
    <row r="971" spans="8:29" ht="15" customHeight="1">
      <c r="H971" s="181" t="s">
        <v>1014</v>
      </c>
      <c r="I971" s="182" t="s">
        <v>45</v>
      </c>
      <c r="J971" s="219" t="s">
        <v>1061</v>
      </c>
      <c r="K971" s="220">
        <v>2000</v>
      </c>
      <c r="L971" s="221" t="s">
        <v>1440</v>
      </c>
      <c r="M971" s="221" t="s">
        <v>1049</v>
      </c>
      <c r="N971" s="221" t="s">
        <v>1438</v>
      </c>
      <c r="O971" s="222"/>
      <c r="P971" s="223" t="s">
        <v>1202</v>
      </c>
      <c r="Q971" s="306">
        <v>295</v>
      </c>
      <c r="R971" s="306">
        <v>1125</v>
      </c>
      <c r="S971" s="210">
        <f t="shared" si="71"/>
        <v>2480.19975</v>
      </c>
      <c r="T971" s="165">
        <f t="shared" si="68"/>
        <v>0.26222222222222225</v>
      </c>
      <c r="U971" s="206" t="s">
        <v>1227</v>
      </c>
      <c r="V971" s="206"/>
      <c r="W971" s="214"/>
      <c r="X971" s="206"/>
      <c r="Y971" s="206"/>
      <c r="Z971" s="203"/>
      <c r="AA971" s="175">
        <f t="shared" si="69"/>
        <v>0</v>
      </c>
      <c r="AB971" s="281"/>
      <c r="AC971" s="313">
        <f t="shared" si="70"/>
        <v>1</v>
      </c>
    </row>
    <row r="972" spans="8:29" ht="15" customHeight="1">
      <c r="H972" s="181" t="s">
        <v>1014</v>
      </c>
      <c r="I972" s="182" t="s">
        <v>203</v>
      </c>
      <c r="J972" s="219" t="s">
        <v>1061</v>
      </c>
      <c r="K972" s="220">
        <v>1990</v>
      </c>
      <c r="L972" s="221" t="s">
        <v>1442</v>
      </c>
      <c r="M972" s="221" t="s">
        <v>259</v>
      </c>
      <c r="N972" s="221" t="s">
        <v>1438</v>
      </c>
      <c r="O972" s="222"/>
      <c r="P972" s="223" t="s">
        <v>1202</v>
      </c>
      <c r="Q972" s="306">
        <v>276</v>
      </c>
      <c r="R972" s="306">
        <v>1520</v>
      </c>
      <c r="S972" s="210">
        <f t="shared" si="71"/>
        <v>3351.0254400000003</v>
      </c>
      <c r="T972" s="165">
        <f t="shared" si="68"/>
        <v>0.18157894736842106</v>
      </c>
      <c r="U972" s="206"/>
      <c r="V972" s="206"/>
      <c r="W972" s="214"/>
      <c r="X972" s="206"/>
      <c r="Y972" s="206"/>
      <c r="Z972" s="203"/>
      <c r="AA972" s="175">
        <f t="shared" si="69"/>
        <v>0</v>
      </c>
      <c r="AB972" s="281"/>
      <c r="AC972" s="313">
        <f t="shared" si="70"/>
        <v>1</v>
      </c>
    </row>
    <row r="973" spans="8:29" ht="15" customHeight="1">
      <c r="H973" s="181" t="s">
        <v>1014</v>
      </c>
      <c r="I973" s="182" t="s">
        <v>204</v>
      </c>
      <c r="J973" s="219" t="s">
        <v>1061</v>
      </c>
      <c r="K973" s="220">
        <v>1988</v>
      </c>
      <c r="L973" s="221" t="s">
        <v>1440</v>
      </c>
      <c r="M973" s="221" t="s">
        <v>259</v>
      </c>
      <c r="N973" s="221" t="s">
        <v>1438</v>
      </c>
      <c r="O973" s="222"/>
      <c r="P973" s="223" t="s">
        <v>1202</v>
      </c>
      <c r="Q973" s="306">
        <v>237</v>
      </c>
      <c r="R973" s="306">
        <v>1570</v>
      </c>
      <c r="S973" s="210">
        <f t="shared" si="71"/>
        <v>3461.2565400000003</v>
      </c>
      <c r="T973" s="165">
        <f t="shared" si="68"/>
        <v>0.15095541401273885</v>
      </c>
      <c r="U973" s="206"/>
      <c r="V973" s="206"/>
      <c r="W973" s="214"/>
      <c r="X973" s="206"/>
      <c r="Y973" s="206"/>
      <c r="Z973" s="203"/>
      <c r="AA973" s="175">
        <f t="shared" si="69"/>
        <v>0</v>
      </c>
      <c r="AB973" s="281"/>
      <c r="AC973" s="313">
        <f t="shared" si="70"/>
        <v>1</v>
      </c>
    </row>
    <row r="974" spans="8:29" ht="15" customHeight="1">
      <c r="H974" s="181" t="s">
        <v>1014</v>
      </c>
      <c r="I974" s="182" t="s">
        <v>205</v>
      </c>
      <c r="J974" s="219" t="s">
        <v>1061</v>
      </c>
      <c r="K974" s="220">
        <v>1997</v>
      </c>
      <c r="L974" s="221" t="s">
        <v>1440</v>
      </c>
      <c r="M974" s="221" t="s">
        <v>259</v>
      </c>
      <c r="N974" s="221" t="s">
        <v>1438</v>
      </c>
      <c r="O974" s="222"/>
      <c r="P974" s="223" t="s">
        <v>1202</v>
      </c>
      <c r="Q974" s="306">
        <v>276</v>
      </c>
      <c r="R974" s="306">
        <v>1510</v>
      </c>
      <c r="S974" s="210">
        <f t="shared" si="71"/>
        <v>3328.97922</v>
      </c>
      <c r="T974" s="165">
        <f t="shared" si="68"/>
        <v>0.1827814569536424</v>
      </c>
      <c r="U974" s="206"/>
      <c r="V974" s="206"/>
      <c r="W974" s="214"/>
      <c r="X974" s="206"/>
      <c r="Y974" s="206"/>
      <c r="Z974" s="203"/>
      <c r="AA974" s="175">
        <f t="shared" si="69"/>
        <v>0</v>
      </c>
      <c r="AB974" s="282"/>
      <c r="AC974" s="313">
        <f t="shared" si="70"/>
        <v>1</v>
      </c>
    </row>
    <row r="975" spans="8:29" ht="15" customHeight="1">
      <c r="H975" s="181" t="s">
        <v>1014</v>
      </c>
      <c r="I975" s="182" t="s">
        <v>206</v>
      </c>
      <c r="J975" s="219" t="s">
        <v>1061</v>
      </c>
      <c r="K975" s="220">
        <v>1997</v>
      </c>
      <c r="L975" s="221" t="s">
        <v>1440</v>
      </c>
      <c r="M975" s="221" t="s">
        <v>259</v>
      </c>
      <c r="N975" s="221"/>
      <c r="O975" s="222"/>
      <c r="P975" s="223" t="s">
        <v>1202</v>
      </c>
      <c r="Q975" s="224">
        <v>209</v>
      </c>
      <c r="R975" s="224">
        <v>1450</v>
      </c>
      <c r="S975" s="210">
        <f t="shared" si="71"/>
        <v>3196.7019</v>
      </c>
      <c r="T975" s="165">
        <f t="shared" si="68"/>
        <v>0.14413793103448275</v>
      </c>
      <c r="U975" s="209"/>
      <c r="V975" s="209"/>
      <c r="W975" s="208"/>
      <c r="X975" s="209"/>
      <c r="Y975" s="209"/>
      <c r="Z975" s="209"/>
      <c r="AA975" s="175">
        <f t="shared" si="69"/>
        <v>0</v>
      </c>
      <c r="AB975" s="282"/>
      <c r="AC975" s="313">
        <f t="shared" si="70"/>
        <v>1</v>
      </c>
    </row>
    <row r="976" spans="8:29" ht="15" customHeight="1">
      <c r="H976" s="181" t="s">
        <v>1014</v>
      </c>
      <c r="I976" s="182" t="s">
        <v>207</v>
      </c>
      <c r="J976" s="219" t="s">
        <v>1061</v>
      </c>
      <c r="K976" s="220">
        <v>2004</v>
      </c>
      <c r="L976" s="221" t="s">
        <v>1440</v>
      </c>
      <c r="M976" s="221" t="s">
        <v>259</v>
      </c>
      <c r="N976" s="221"/>
      <c r="O976" s="222"/>
      <c r="P976" s="223" t="s">
        <v>1202</v>
      </c>
      <c r="Q976" s="225">
        <v>529</v>
      </c>
      <c r="R976" s="225">
        <v>1450</v>
      </c>
      <c r="S976" s="210">
        <f t="shared" si="71"/>
        <v>3196.7019</v>
      </c>
      <c r="T976" s="165">
        <f t="shared" si="68"/>
        <v>0.36482758620689654</v>
      </c>
      <c r="U976" s="209" t="s">
        <v>1143</v>
      </c>
      <c r="V976" s="209"/>
      <c r="W976" s="208"/>
      <c r="X976" s="209"/>
      <c r="Y976" s="209"/>
      <c r="Z976" s="209"/>
      <c r="AA976" s="175">
        <f t="shared" si="69"/>
        <v>0</v>
      </c>
      <c r="AB976" s="282"/>
      <c r="AC976" s="313">
        <f t="shared" si="70"/>
        <v>1</v>
      </c>
    </row>
    <row r="977" spans="8:29" ht="15" customHeight="1">
      <c r="H977" s="181" t="s">
        <v>1014</v>
      </c>
      <c r="I977" s="182" t="s">
        <v>1436</v>
      </c>
      <c r="J977" s="219" t="s">
        <v>1061</v>
      </c>
      <c r="K977" s="220">
        <v>1970</v>
      </c>
      <c r="L977" s="221" t="s">
        <v>1440</v>
      </c>
      <c r="M977" s="221" t="s">
        <v>1049</v>
      </c>
      <c r="N977" s="221" t="s">
        <v>1438</v>
      </c>
      <c r="O977" s="222"/>
      <c r="P977" s="223" t="s">
        <v>1202</v>
      </c>
      <c r="Q977" s="224">
        <v>856</v>
      </c>
      <c r="R977" s="224">
        <v>620</v>
      </c>
      <c r="S977" s="210">
        <f t="shared" si="71"/>
        <v>1366.86564</v>
      </c>
      <c r="T977" s="165">
        <f t="shared" si="68"/>
        <v>1.3806451612903226</v>
      </c>
      <c r="U977" s="209"/>
      <c r="V977" s="209"/>
      <c r="W977" s="208"/>
      <c r="X977" s="209"/>
      <c r="Y977" s="209"/>
      <c r="Z977" s="209"/>
      <c r="AA977" s="175">
        <f t="shared" si="69"/>
        <v>0</v>
      </c>
      <c r="AB977" s="282"/>
      <c r="AC977" s="313">
        <f t="shared" si="70"/>
        <v>1</v>
      </c>
    </row>
    <row r="978" spans="8:29" ht="15" customHeight="1">
      <c r="H978" s="181" t="s">
        <v>1014</v>
      </c>
      <c r="I978" s="182" t="s">
        <v>208</v>
      </c>
      <c r="J978" s="219" t="s">
        <v>1061</v>
      </c>
      <c r="K978" s="220">
        <v>1999</v>
      </c>
      <c r="L978" s="221" t="s">
        <v>1440</v>
      </c>
      <c r="M978" s="221" t="s">
        <v>260</v>
      </c>
      <c r="N978" s="221"/>
      <c r="O978" s="222"/>
      <c r="P978" s="223" t="s">
        <v>1202</v>
      </c>
      <c r="Q978" s="306">
        <v>69</v>
      </c>
      <c r="R978" s="306">
        <v>819.72</v>
      </c>
      <c r="S978" s="210">
        <f t="shared" si="71"/>
        <v>1807.17274584</v>
      </c>
      <c r="T978" s="165">
        <f t="shared" si="68"/>
        <v>0.08417508417508417</v>
      </c>
      <c r="U978" s="206" t="s">
        <v>1144</v>
      </c>
      <c r="V978" s="206"/>
      <c r="W978" s="214"/>
      <c r="X978" s="206"/>
      <c r="Y978" s="206"/>
      <c r="Z978" s="203"/>
      <c r="AA978" s="175">
        <f t="shared" si="69"/>
        <v>0</v>
      </c>
      <c r="AB978" s="281"/>
      <c r="AC978" s="313">
        <f t="shared" si="70"/>
        <v>1</v>
      </c>
    </row>
    <row r="979" spans="8:29" ht="15" customHeight="1">
      <c r="H979" s="181" t="s">
        <v>1014</v>
      </c>
      <c r="I979" s="182" t="s">
        <v>209</v>
      </c>
      <c r="J979" s="219" t="s">
        <v>1061</v>
      </c>
      <c r="K979" s="220">
        <v>2000</v>
      </c>
      <c r="L979" s="221" t="s">
        <v>1443</v>
      </c>
      <c r="M979" s="221" t="s">
        <v>260</v>
      </c>
      <c r="N979" s="221"/>
      <c r="O979" s="222"/>
      <c r="P979" s="223" t="s">
        <v>1202</v>
      </c>
      <c r="Q979" s="306">
        <v>108</v>
      </c>
      <c r="R979" s="306">
        <v>820</v>
      </c>
      <c r="S979" s="210">
        <f t="shared" si="71"/>
        <v>1807.79004</v>
      </c>
      <c r="T979" s="165">
        <f t="shared" si="68"/>
        <v>0.13170731707317074</v>
      </c>
      <c r="U979" s="206" t="s">
        <v>1144</v>
      </c>
      <c r="V979" s="206"/>
      <c r="W979" s="214"/>
      <c r="X979" s="206"/>
      <c r="Y979" s="206"/>
      <c r="Z979" s="203"/>
      <c r="AA979" s="175">
        <f t="shared" si="69"/>
        <v>0</v>
      </c>
      <c r="AB979" s="282"/>
      <c r="AC979" s="313">
        <f t="shared" si="70"/>
        <v>1</v>
      </c>
    </row>
    <row r="980" spans="8:29" ht="15" customHeight="1">
      <c r="H980" s="181" t="s">
        <v>1014</v>
      </c>
      <c r="I980" s="182" t="s">
        <v>210</v>
      </c>
      <c r="J980" s="219" t="s">
        <v>1061</v>
      </c>
      <c r="K980" s="220">
        <v>2007</v>
      </c>
      <c r="L980" s="221" t="s">
        <v>1440</v>
      </c>
      <c r="M980" s="221" t="s">
        <v>260</v>
      </c>
      <c r="N980" s="221"/>
      <c r="O980" s="222"/>
      <c r="P980" s="223" t="s">
        <v>1202</v>
      </c>
      <c r="Q980" s="306">
        <v>108</v>
      </c>
      <c r="R980" s="306">
        <v>939.6</v>
      </c>
      <c r="S980" s="210">
        <f t="shared" si="71"/>
        <v>2071.4628312</v>
      </c>
      <c r="T980" s="165">
        <f t="shared" si="68"/>
        <v>0.11494252873563218</v>
      </c>
      <c r="U980" s="206" t="s">
        <v>1144</v>
      </c>
      <c r="V980" s="206"/>
      <c r="W980" s="214"/>
      <c r="X980" s="206"/>
      <c r="Y980" s="206"/>
      <c r="Z980" s="203"/>
      <c r="AA980" s="175">
        <f t="shared" si="69"/>
        <v>0</v>
      </c>
      <c r="AB980" s="281"/>
      <c r="AC980" s="313">
        <f t="shared" si="70"/>
        <v>1</v>
      </c>
    </row>
    <row r="981" spans="8:29" ht="15" customHeight="1">
      <c r="H981" s="181" t="s">
        <v>1014</v>
      </c>
      <c r="I981" s="182" t="s">
        <v>211</v>
      </c>
      <c r="J981" s="219" t="s">
        <v>1061</v>
      </c>
      <c r="K981" s="220">
        <v>2002</v>
      </c>
      <c r="L981" s="221" t="s">
        <v>1440</v>
      </c>
      <c r="M981" s="221" t="s">
        <v>260</v>
      </c>
      <c r="N981" s="221" t="s">
        <v>1438</v>
      </c>
      <c r="O981" s="222"/>
      <c r="P981" s="223" t="s">
        <v>1202</v>
      </c>
      <c r="Q981" s="306">
        <v>151</v>
      </c>
      <c r="R981" s="306">
        <v>980</v>
      </c>
      <c r="S981" s="210">
        <f t="shared" si="71"/>
        <v>2160.52956</v>
      </c>
      <c r="T981" s="165">
        <f t="shared" si="68"/>
        <v>0.1540816326530612</v>
      </c>
      <c r="U981" s="206" t="s">
        <v>1144</v>
      </c>
      <c r="V981" s="206"/>
      <c r="W981" s="214"/>
      <c r="X981" s="206"/>
      <c r="Y981" s="206"/>
      <c r="Z981" s="203"/>
      <c r="AA981" s="175">
        <f t="shared" si="69"/>
        <v>0</v>
      </c>
      <c r="AB981" s="282"/>
      <c r="AC981" s="313">
        <f t="shared" si="70"/>
        <v>1</v>
      </c>
    </row>
    <row r="982" spans="8:29" ht="15" customHeight="1">
      <c r="H982" s="181" t="s">
        <v>1014</v>
      </c>
      <c r="I982" s="182" t="s">
        <v>212</v>
      </c>
      <c r="J982" s="219" t="s">
        <v>1061</v>
      </c>
      <c r="K982" s="220">
        <v>2000</v>
      </c>
      <c r="L982" s="221" t="s">
        <v>1440</v>
      </c>
      <c r="M982" s="221" t="s">
        <v>260</v>
      </c>
      <c r="N982" s="221"/>
      <c r="O982" s="222"/>
      <c r="P982" s="223" t="s">
        <v>1202</v>
      </c>
      <c r="Q982" s="225">
        <v>89</v>
      </c>
      <c r="R982" s="225">
        <v>850</v>
      </c>
      <c r="S982" s="210">
        <f t="shared" si="71"/>
        <v>1873.9287000000002</v>
      </c>
      <c r="T982" s="165">
        <f t="shared" si="68"/>
        <v>0.10470588235294118</v>
      </c>
      <c r="U982" s="209" t="s">
        <v>1144</v>
      </c>
      <c r="V982" s="209"/>
      <c r="W982" s="208"/>
      <c r="X982" s="209"/>
      <c r="Y982" s="209"/>
      <c r="Z982" s="209"/>
      <c r="AA982" s="175">
        <f t="shared" si="69"/>
        <v>0</v>
      </c>
      <c r="AB982" s="282"/>
      <c r="AC982" s="313">
        <f t="shared" si="70"/>
        <v>1</v>
      </c>
    </row>
    <row r="983" spans="8:29" ht="15" customHeight="1">
      <c r="H983" s="181" t="s">
        <v>1014</v>
      </c>
      <c r="I983" s="182" t="s">
        <v>44</v>
      </c>
      <c r="J983" s="219" t="s">
        <v>1061</v>
      </c>
      <c r="K983" s="220">
        <v>2002</v>
      </c>
      <c r="L983" s="221" t="s">
        <v>1440</v>
      </c>
      <c r="M983" s="221" t="s">
        <v>260</v>
      </c>
      <c r="N983" s="221"/>
      <c r="O983" s="222"/>
      <c r="P983" s="223" t="s">
        <v>1202</v>
      </c>
      <c r="Q983" s="306">
        <v>130</v>
      </c>
      <c r="R983" s="306">
        <v>1250</v>
      </c>
      <c r="S983" s="210">
        <f t="shared" si="71"/>
        <v>2755.7775</v>
      </c>
      <c r="T983" s="165">
        <f t="shared" si="68"/>
        <v>0.104</v>
      </c>
      <c r="U983" s="206"/>
      <c r="V983" s="206"/>
      <c r="W983" s="214"/>
      <c r="X983" s="206"/>
      <c r="Y983" s="206"/>
      <c r="Z983" s="203"/>
      <c r="AA983" s="175">
        <f t="shared" si="69"/>
        <v>0</v>
      </c>
      <c r="AB983" s="282"/>
      <c r="AC983" s="313">
        <f t="shared" si="70"/>
        <v>1</v>
      </c>
    </row>
    <row r="984" spans="8:29" ht="15" customHeight="1">
      <c r="H984" s="181" t="s">
        <v>1014</v>
      </c>
      <c r="I984" s="182" t="s">
        <v>213</v>
      </c>
      <c r="J984" s="219" t="s">
        <v>1061</v>
      </c>
      <c r="K984" s="220">
        <v>2003</v>
      </c>
      <c r="L984" s="221" t="s">
        <v>1440</v>
      </c>
      <c r="M984" s="221" t="s">
        <v>259</v>
      </c>
      <c r="N984" s="221" t="s">
        <v>1438</v>
      </c>
      <c r="O984" s="222"/>
      <c r="P984" s="223" t="s">
        <v>1202</v>
      </c>
      <c r="Q984" s="224">
        <v>305</v>
      </c>
      <c r="R984" s="224">
        <v>1050</v>
      </c>
      <c r="S984" s="210">
        <f t="shared" si="71"/>
        <v>2314.8531000000003</v>
      </c>
      <c r="T984" s="165">
        <f t="shared" si="68"/>
        <v>0.2904761904761905</v>
      </c>
      <c r="U984" s="209" t="s">
        <v>1227</v>
      </c>
      <c r="V984" s="209"/>
      <c r="W984" s="208"/>
      <c r="X984" s="209"/>
      <c r="Y984" s="209"/>
      <c r="Z984" s="209"/>
      <c r="AA984" s="175">
        <f t="shared" si="69"/>
        <v>0</v>
      </c>
      <c r="AB984" s="282"/>
      <c r="AC984" s="313">
        <f t="shared" si="70"/>
        <v>1</v>
      </c>
    </row>
    <row r="985" spans="8:29" ht="15" customHeight="1">
      <c r="H985" s="181" t="s">
        <v>1014</v>
      </c>
      <c r="I985" s="182" t="s">
        <v>214</v>
      </c>
      <c r="J985" s="219" t="s">
        <v>1061</v>
      </c>
      <c r="K985" s="220">
        <v>2001</v>
      </c>
      <c r="L985" s="221" t="s">
        <v>1440</v>
      </c>
      <c r="M985" s="221" t="s">
        <v>260</v>
      </c>
      <c r="N985" s="221"/>
      <c r="O985" s="222"/>
      <c r="P985" s="223" t="s">
        <v>1202</v>
      </c>
      <c r="Q985" s="306">
        <v>187</v>
      </c>
      <c r="R985" s="306">
        <v>1190</v>
      </c>
      <c r="S985" s="210">
        <f t="shared" si="71"/>
        <v>2623.50018</v>
      </c>
      <c r="T985" s="165">
        <f t="shared" si="68"/>
        <v>0.15714285714285714</v>
      </c>
      <c r="U985" s="206"/>
      <c r="V985" s="206"/>
      <c r="W985" s="214"/>
      <c r="X985" s="206"/>
      <c r="Y985" s="206"/>
      <c r="Z985" s="203"/>
      <c r="AA985" s="175">
        <f t="shared" si="69"/>
        <v>0</v>
      </c>
      <c r="AB985" s="282"/>
      <c r="AC985" s="313">
        <f t="shared" si="70"/>
        <v>1</v>
      </c>
    </row>
    <row r="986" spans="8:29" ht="15" customHeight="1">
      <c r="H986" s="181" t="s">
        <v>1014</v>
      </c>
      <c r="I986" s="182" t="s">
        <v>215</v>
      </c>
      <c r="J986" s="219" t="s">
        <v>1061</v>
      </c>
      <c r="K986" s="220">
        <v>2003</v>
      </c>
      <c r="L986" s="221" t="s">
        <v>1440</v>
      </c>
      <c r="M986" s="221" t="s">
        <v>259</v>
      </c>
      <c r="N986" s="221"/>
      <c r="O986" s="222"/>
      <c r="P986" s="223" t="s">
        <v>1202</v>
      </c>
      <c r="Q986" s="306">
        <v>493</v>
      </c>
      <c r="R986" s="306">
        <v>1100</v>
      </c>
      <c r="S986" s="210">
        <f t="shared" si="71"/>
        <v>2425.0842000000002</v>
      </c>
      <c r="T986" s="165">
        <f t="shared" si="68"/>
        <v>0.4481818181818182</v>
      </c>
      <c r="U986" s="206" t="s">
        <v>1227</v>
      </c>
      <c r="V986" s="206"/>
      <c r="W986" s="214"/>
      <c r="X986" s="206"/>
      <c r="Y986" s="206"/>
      <c r="Z986" s="203"/>
      <c r="AA986" s="175">
        <f t="shared" si="69"/>
        <v>0</v>
      </c>
      <c r="AB986" s="282"/>
      <c r="AC986" s="313">
        <f t="shared" si="70"/>
        <v>1</v>
      </c>
    </row>
    <row r="987" spans="8:29" ht="15" customHeight="1">
      <c r="H987" s="181" t="s">
        <v>1014</v>
      </c>
      <c r="I987" s="182" t="s">
        <v>216</v>
      </c>
      <c r="J987" s="219" t="s">
        <v>1061</v>
      </c>
      <c r="K987" s="220">
        <v>1999</v>
      </c>
      <c r="L987" s="221" t="s">
        <v>1440</v>
      </c>
      <c r="M987" s="221" t="s">
        <v>260</v>
      </c>
      <c r="N987" s="221"/>
      <c r="O987" s="222"/>
      <c r="P987" s="223" t="s">
        <v>1202</v>
      </c>
      <c r="Q987" s="306">
        <v>69</v>
      </c>
      <c r="R987" s="306">
        <v>820</v>
      </c>
      <c r="S987" s="210">
        <f t="shared" si="71"/>
        <v>1807.79004</v>
      </c>
      <c r="T987" s="165">
        <f t="shared" si="68"/>
        <v>0.08414634146341464</v>
      </c>
      <c r="U987" s="206" t="s">
        <v>1144</v>
      </c>
      <c r="V987" s="206"/>
      <c r="W987" s="214"/>
      <c r="X987" s="206"/>
      <c r="Y987" s="206"/>
      <c r="Z987" s="203"/>
      <c r="AA987" s="175">
        <f t="shared" si="69"/>
        <v>0</v>
      </c>
      <c r="AB987" s="281"/>
      <c r="AC987" s="313">
        <f t="shared" si="70"/>
        <v>1</v>
      </c>
    </row>
    <row r="988" spans="8:29" ht="15" customHeight="1">
      <c r="H988" s="181" t="s">
        <v>1014</v>
      </c>
      <c r="I988" s="182" t="s">
        <v>217</v>
      </c>
      <c r="J988" s="219" t="s">
        <v>1061</v>
      </c>
      <c r="K988" s="220">
        <v>2000</v>
      </c>
      <c r="L988" s="221" t="s">
        <v>1440</v>
      </c>
      <c r="M988" s="221" t="s">
        <v>260</v>
      </c>
      <c r="N988" s="221"/>
      <c r="O988" s="222"/>
      <c r="P988" s="223" t="s">
        <v>1202</v>
      </c>
      <c r="Q988" s="306">
        <v>108</v>
      </c>
      <c r="R988" s="306">
        <v>940</v>
      </c>
      <c r="S988" s="210">
        <f t="shared" si="71"/>
        <v>2072.34468</v>
      </c>
      <c r="T988" s="165">
        <f t="shared" si="68"/>
        <v>0.1148936170212766</v>
      </c>
      <c r="U988" s="206" t="s">
        <v>1144</v>
      </c>
      <c r="V988" s="206"/>
      <c r="W988" s="214"/>
      <c r="X988" s="206"/>
      <c r="Y988" s="206"/>
      <c r="Z988" s="203"/>
      <c r="AA988" s="175">
        <f t="shared" si="69"/>
        <v>0</v>
      </c>
      <c r="AB988" s="281"/>
      <c r="AC988" s="313">
        <f t="shared" si="70"/>
        <v>1</v>
      </c>
    </row>
    <row r="989" spans="8:29" ht="15" customHeight="1">
      <c r="H989" s="181" t="s">
        <v>1014</v>
      </c>
      <c r="I989" s="182" t="s">
        <v>218</v>
      </c>
      <c r="J989" s="219" t="s">
        <v>1061</v>
      </c>
      <c r="K989" s="220">
        <v>2002</v>
      </c>
      <c r="L989" s="221" t="s">
        <v>1440</v>
      </c>
      <c r="M989" s="221" t="s">
        <v>260</v>
      </c>
      <c r="N989" s="221" t="s">
        <v>1438</v>
      </c>
      <c r="O989" s="222"/>
      <c r="P989" s="223" t="s">
        <v>1202</v>
      </c>
      <c r="Q989" s="306">
        <v>147</v>
      </c>
      <c r="R989" s="306">
        <v>980</v>
      </c>
      <c r="S989" s="210">
        <f t="shared" si="71"/>
        <v>2160.52956</v>
      </c>
      <c r="T989" s="165">
        <f t="shared" si="68"/>
        <v>0.15</v>
      </c>
      <c r="U989" s="206" t="s">
        <v>1144</v>
      </c>
      <c r="V989" s="206"/>
      <c r="W989" s="214"/>
      <c r="X989" s="206"/>
      <c r="Y989" s="206"/>
      <c r="Z989" s="203"/>
      <c r="AA989" s="175">
        <f t="shared" si="69"/>
        <v>0</v>
      </c>
      <c r="AB989" s="282"/>
      <c r="AC989" s="313">
        <f t="shared" si="70"/>
        <v>1</v>
      </c>
    </row>
    <row r="990" spans="8:29" ht="15" customHeight="1">
      <c r="H990" s="181" t="s">
        <v>1014</v>
      </c>
      <c r="I990" s="182" t="s">
        <v>219</v>
      </c>
      <c r="J990" s="219" t="s">
        <v>1061</v>
      </c>
      <c r="K990" s="220">
        <v>2000</v>
      </c>
      <c r="L990" s="221" t="s">
        <v>1440</v>
      </c>
      <c r="M990" s="221" t="s">
        <v>260</v>
      </c>
      <c r="N990" s="221"/>
      <c r="O990" s="222"/>
      <c r="P990" s="223" t="s">
        <v>1202</v>
      </c>
      <c r="Q990" s="306">
        <v>86</v>
      </c>
      <c r="R990" s="306">
        <v>850</v>
      </c>
      <c r="S990" s="210">
        <f t="shared" si="71"/>
        <v>1873.9287000000002</v>
      </c>
      <c r="T990" s="165">
        <f t="shared" si="68"/>
        <v>0.1011764705882353</v>
      </c>
      <c r="U990" s="206" t="s">
        <v>1144</v>
      </c>
      <c r="V990" s="206"/>
      <c r="W990" s="214"/>
      <c r="X990" s="206"/>
      <c r="Y990" s="206"/>
      <c r="Z990" s="203"/>
      <c r="AA990" s="175">
        <f t="shared" si="69"/>
        <v>0</v>
      </c>
      <c r="AB990" s="282"/>
      <c r="AC990" s="313">
        <f t="shared" si="70"/>
        <v>1</v>
      </c>
    </row>
    <row r="991" spans="8:29" ht="15" customHeight="1">
      <c r="H991" s="181" t="s">
        <v>1014</v>
      </c>
      <c r="I991" s="182" t="s">
        <v>31</v>
      </c>
      <c r="J991" s="219" t="s">
        <v>1061</v>
      </c>
      <c r="K991" s="220">
        <v>2005</v>
      </c>
      <c r="L991" s="221" t="s">
        <v>1443</v>
      </c>
      <c r="M991" s="221" t="s">
        <v>259</v>
      </c>
      <c r="N991" s="221"/>
      <c r="O991" s="222"/>
      <c r="P991" s="223" t="s">
        <v>1202</v>
      </c>
      <c r="Q991" s="306">
        <v>482</v>
      </c>
      <c r="R991" s="306">
        <v>1090</v>
      </c>
      <c r="S991" s="210">
        <f t="shared" si="71"/>
        <v>2403.03798</v>
      </c>
      <c r="T991" s="165">
        <f t="shared" si="68"/>
        <v>0.44220183486238535</v>
      </c>
      <c r="U991" s="204" t="s">
        <v>1000</v>
      </c>
      <c r="V991" s="204"/>
      <c r="W991" s="208"/>
      <c r="X991" s="204"/>
      <c r="Y991" s="204"/>
      <c r="Z991" s="204"/>
      <c r="AA991" s="175">
        <f t="shared" si="69"/>
        <v>0</v>
      </c>
      <c r="AB991" s="282"/>
      <c r="AC991" s="313">
        <f t="shared" si="70"/>
        <v>1</v>
      </c>
    </row>
    <row r="992" spans="8:29" ht="15" customHeight="1">
      <c r="H992" s="181" t="s">
        <v>1020</v>
      </c>
      <c r="I992" s="182" t="s">
        <v>221</v>
      </c>
      <c r="J992" s="219" t="s">
        <v>1061</v>
      </c>
      <c r="K992" s="220">
        <v>2000</v>
      </c>
      <c r="L992" s="221" t="s">
        <v>1440</v>
      </c>
      <c r="M992" s="221" t="s">
        <v>260</v>
      </c>
      <c r="N992" s="221"/>
      <c r="O992" s="222"/>
      <c r="P992" s="223" t="s">
        <v>1202</v>
      </c>
      <c r="Q992" s="224">
        <v>190</v>
      </c>
      <c r="R992" s="224">
        <v>1140</v>
      </c>
      <c r="S992" s="210">
        <f t="shared" si="71"/>
        <v>2513.26908</v>
      </c>
      <c r="T992" s="165">
        <f t="shared" si="68"/>
        <v>0.16666666666666666</v>
      </c>
      <c r="U992" s="209"/>
      <c r="V992" s="209"/>
      <c r="W992" s="208"/>
      <c r="X992" s="209"/>
      <c r="Y992" s="209"/>
      <c r="Z992" s="209"/>
      <c r="AA992" s="175">
        <f t="shared" si="69"/>
        <v>0</v>
      </c>
      <c r="AB992" s="282"/>
      <c r="AC992" s="313">
        <f t="shared" si="70"/>
        <v>1</v>
      </c>
    </row>
    <row r="993" spans="8:29" ht="15" customHeight="1">
      <c r="H993" s="181" t="s">
        <v>1021</v>
      </c>
      <c r="I993" s="182" t="s">
        <v>222</v>
      </c>
      <c r="J993" s="219"/>
      <c r="K993" s="220">
        <v>2003</v>
      </c>
      <c r="L993" s="221" t="s">
        <v>1440</v>
      </c>
      <c r="M993" s="221" t="s">
        <v>260</v>
      </c>
      <c r="N993" s="221" t="s">
        <v>1439</v>
      </c>
      <c r="O993" s="222"/>
      <c r="P993" s="223" t="s">
        <v>1202</v>
      </c>
      <c r="Q993" s="306">
        <v>294</v>
      </c>
      <c r="R993" s="306">
        <v>1140</v>
      </c>
      <c r="S993" s="210">
        <f t="shared" si="71"/>
        <v>2513.26908</v>
      </c>
      <c r="T993" s="165">
        <f t="shared" si="68"/>
        <v>0.2578947368421053</v>
      </c>
      <c r="U993" s="206"/>
      <c r="V993" s="206"/>
      <c r="W993" s="214"/>
      <c r="X993" s="206"/>
      <c r="Y993" s="206"/>
      <c r="Z993" s="203">
        <v>40.166</v>
      </c>
      <c r="AA993" s="175">
        <f t="shared" si="69"/>
        <v>8.140240000000002</v>
      </c>
      <c r="AB993" s="281"/>
      <c r="AC993" s="313">
        <f t="shared" si="70"/>
        <v>1</v>
      </c>
    </row>
    <row r="994" spans="8:29" ht="15" customHeight="1">
      <c r="H994" s="181" t="s">
        <v>1022</v>
      </c>
      <c r="I994" s="182" t="s">
        <v>223</v>
      </c>
      <c r="J994" s="219" t="s">
        <v>1133</v>
      </c>
      <c r="K994" s="220">
        <v>1974</v>
      </c>
      <c r="L994" s="221" t="s">
        <v>1440</v>
      </c>
      <c r="M994" s="221" t="s">
        <v>259</v>
      </c>
      <c r="N994" s="221"/>
      <c r="O994" s="222"/>
      <c r="P994" s="223" t="s">
        <v>1202</v>
      </c>
      <c r="Q994" s="306">
        <v>71</v>
      </c>
      <c r="R994" s="306">
        <v>809</v>
      </c>
      <c r="S994" s="210">
        <f t="shared" si="71"/>
        <v>1783.5391980000002</v>
      </c>
      <c r="T994" s="165">
        <f t="shared" si="68"/>
        <v>0.08776266996291718</v>
      </c>
      <c r="U994" s="206"/>
      <c r="V994" s="206" t="s">
        <v>1173</v>
      </c>
      <c r="W994" s="214"/>
      <c r="X994" s="206"/>
      <c r="Y994" s="206"/>
      <c r="Z994" s="203"/>
      <c r="AA994" s="175">
        <f t="shared" si="69"/>
        <v>0</v>
      </c>
      <c r="AB994" s="281"/>
      <c r="AC994" s="313">
        <f t="shared" si="70"/>
        <v>1</v>
      </c>
    </row>
    <row r="995" spans="8:29" ht="15" customHeight="1">
      <c r="H995" s="181" t="s">
        <v>1023</v>
      </c>
      <c r="I995" s="182" t="s">
        <v>231</v>
      </c>
      <c r="J995" s="219" t="s">
        <v>1133</v>
      </c>
      <c r="K995" s="220">
        <v>2000</v>
      </c>
      <c r="L995" s="221" t="s">
        <v>1440</v>
      </c>
      <c r="M995" s="221" t="s">
        <v>259</v>
      </c>
      <c r="N995" s="221"/>
      <c r="O995" s="222"/>
      <c r="P995" s="223" t="s">
        <v>1202</v>
      </c>
      <c r="Q995" s="306">
        <v>838</v>
      </c>
      <c r="R995" s="306">
        <v>1020</v>
      </c>
      <c r="S995" s="210">
        <f t="shared" si="71"/>
        <v>2248.71444</v>
      </c>
      <c r="T995" s="165">
        <f t="shared" si="68"/>
        <v>0.8215686274509804</v>
      </c>
      <c r="U995" s="206"/>
      <c r="V995" s="206" t="s">
        <v>1173</v>
      </c>
      <c r="W995" s="214"/>
      <c r="X995" s="206"/>
      <c r="Y995" s="206"/>
      <c r="Z995" s="203">
        <v>36.755</v>
      </c>
      <c r="AA995" s="175">
        <f t="shared" si="69"/>
        <v>9.368199999999998</v>
      </c>
      <c r="AB995" s="285"/>
      <c r="AC995" s="313">
        <f t="shared" si="70"/>
        <v>1</v>
      </c>
    </row>
    <row r="996" spans="8:29" ht="15" customHeight="1">
      <c r="H996" s="181" t="s">
        <v>1023</v>
      </c>
      <c r="I996" s="182" t="s">
        <v>224</v>
      </c>
      <c r="J996" s="219" t="s">
        <v>1133</v>
      </c>
      <c r="K996" s="220">
        <v>1997</v>
      </c>
      <c r="L996" s="221" t="s">
        <v>1440</v>
      </c>
      <c r="M996" s="221" t="s">
        <v>259</v>
      </c>
      <c r="N996" s="221"/>
      <c r="O996" s="222"/>
      <c r="P996" s="223" t="s">
        <v>1202</v>
      </c>
      <c r="Q996" s="306">
        <v>350</v>
      </c>
      <c r="R996" s="306">
        <v>1130</v>
      </c>
      <c r="S996" s="210">
        <f t="shared" si="71"/>
        <v>2491.2228600000003</v>
      </c>
      <c r="T996" s="165">
        <f t="shared" si="68"/>
        <v>0.30973451327433627</v>
      </c>
      <c r="U996" s="206"/>
      <c r="V996" s="206" t="s">
        <v>1173</v>
      </c>
      <c r="W996" s="214"/>
      <c r="X996" s="206"/>
      <c r="Y996" s="206"/>
      <c r="Z996" s="203"/>
      <c r="AA996" s="175">
        <f t="shared" si="69"/>
        <v>0</v>
      </c>
      <c r="AB996" s="281"/>
      <c r="AC996" s="313">
        <f t="shared" si="70"/>
        <v>1</v>
      </c>
    </row>
    <row r="997" spans="8:29" ht="15" customHeight="1">
      <c r="H997" s="181" t="s">
        <v>1023</v>
      </c>
      <c r="I997" s="182" t="s">
        <v>225</v>
      </c>
      <c r="J997" s="219" t="s">
        <v>1133</v>
      </c>
      <c r="K997" s="220">
        <v>1994</v>
      </c>
      <c r="L997" s="221" t="s">
        <v>1440</v>
      </c>
      <c r="M997" s="221" t="s">
        <v>259</v>
      </c>
      <c r="N997" s="221"/>
      <c r="O997" s="222"/>
      <c r="P997" s="223" t="s">
        <v>1202</v>
      </c>
      <c r="Q997" s="225">
        <v>347</v>
      </c>
      <c r="R997" s="225">
        <v>1060</v>
      </c>
      <c r="S997" s="210">
        <f aca="true" t="shared" si="72" ref="S997:S1017">IF(R997&gt;0,R997*2.204622,"")</f>
        <v>2336.89932</v>
      </c>
      <c r="T997" s="165">
        <f t="shared" si="68"/>
        <v>0.3273584905660377</v>
      </c>
      <c r="U997" s="209"/>
      <c r="V997" s="209" t="s">
        <v>1173</v>
      </c>
      <c r="W997" s="208"/>
      <c r="X997" s="209"/>
      <c r="Y997" s="209"/>
      <c r="Z997" s="209"/>
      <c r="AA997" s="175">
        <f t="shared" si="69"/>
        <v>0</v>
      </c>
      <c r="AB997" s="282"/>
      <c r="AC997" s="313">
        <f t="shared" si="70"/>
        <v>1</v>
      </c>
    </row>
    <row r="998" spans="8:29" ht="15" customHeight="1">
      <c r="H998" s="181" t="s">
        <v>1023</v>
      </c>
      <c r="I998" s="182" t="s">
        <v>226</v>
      </c>
      <c r="J998" s="219" t="s">
        <v>1133</v>
      </c>
      <c r="K998" s="220">
        <v>2003</v>
      </c>
      <c r="L998" s="221" t="s">
        <v>1440</v>
      </c>
      <c r="M998" s="221" t="s">
        <v>259</v>
      </c>
      <c r="N998" s="221"/>
      <c r="O998" s="222"/>
      <c r="P998" s="223" t="s">
        <v>1202</v>
      </c>
      <c r="Q998" s="224">
        <v>356</v>
      </c>
      <c r="R998" s="224">
        <v>1187</v>
      </c>
      <c r="S998" s="210">
        <f t="shared" si="72"/>
        <v>2616.8863140000003</v>
      </c>
      <c r="T998" s="165">
        <f t="shared" si="68"/>
        <v>0.2999157540016849</v>
      </c>
      <c r="U998" s="209"/>
      <c r="V998" s="209" t="s">
        <v>1173</v>
      </c>
      <c r="W998" s="208"/>
      <c r="X998" s="209"/>
      <c r="Y998" s="209"/>
      <c r="Z998" s="209">
        <v>42.35</v>
      </c>
      <c r="AA998" s="175">
        <f t="shared" si="69"/>
        <v>7.353999999999999</v>
      </c>
      <c r="AB998" s="282"/>
      <c r="AC998" s="313">
        <f t="shared" si="70"/>
        <v>1</v>
      </c>
    </row>
    <row r="999" spans="8:29" ht="15" customHeight="1">
      <c r="H999" s="181" t="s">
        <v>1023</v>
      </c>
      <c r="I999" s="182" t="s">
        <v>227</v>
      </c>
      <c r="J999" s="219" t="s">
        <v>1133</v>
      </c>
      <c r="K999" s="220">
        <v>2002</v>
      </c>
      <c r="L999" s="221" t="s">
        <v>1442</v>
      </c>
      <c r="M999" s="221" t="s">
        <v>259</v>
      </c>
      <c r="N999" s="221"/>
      <c r="O999" s="222"/>
      <c r="P999" s="223" t="s">
        <v>1202</v>
      </c>
      <c r="Q999" s="225">
        <v>356</v>
      </c>
      <c r="R999" s="225">
        <v>1060</v>
      </c>
      <c r="S999" s="164">
        <f t="shared" si="72"/>
        <v>2336.89932</v>
      </c>
      <c r="T999" s="165">
        <f t="shared" si="68"/>
        <v>0.33584905660377357</v>
      </c>
      <c r="U999" s="226"/>
      <c r="V999" s="226" t="s">
        <v>1173</v>
      </c>
      <c r="W999" s="227"/>
      <c r="X999" s="226"/>
      <c r="Y999" s="226"/>
      <c r="Z999" s="226"/>
      <c r="AA999" s="175">
        <f t="shared" si="69"/>
        <v>0</v>
      </c>
      <c r="AB999" s="282"/>
      <c r="AC999" s="313">
        <f t="shared" si="70"/>
        <v>1</v>
      </c>
    </row>
    <row r="1000" spans="8:29" ht="15" customHeight="1">
      <c r="H1000" s="181" t="s">
        <v>1023</v>
      </c>
      <c r="I1000" s="182" t="s">
        <v>228</v>
      </c>
      <c r="J1000" s="219" t="s">
        <v>1133</v>
      </c>
      <c r="K1000" s="220">
        <v>2000</v>
      </c>
      <c r="L1000" s="221" t="s">
        <v>1442</v>
      </c>
      <c r="M1000" s="221" t="s">
        <v>259</v>
      </c>
      <c r="N1000" s="221"/>
      <c r="O1000" s="222"/>
      <c r="P1000" s="223" t="s">
        <v>1202</v>
      </c>
      <c r="Q1000" s="225">
        <v>369</v>
      </c>
      <c r="R1000" s="225">
        <v>1100</v>
      </c>
      <c r="S1000" s="210">
        <f t="shared" si="72"/>
        <v>2425.0842000000002</v>
      </c>
      <c r="T1000" s="165">
        <f t="shared" si="68"/>
        <v>0.33545454545454545</v>
      </c>
      <c r="U1000" s="209"/>
      <c r="V1000" s="209" t="s">
        <v>1173</v>
      </c>
      <c r="W1000" s="208"/>
      <c r="X1000" s="209"/>
      <c r="Y1000" s="209"/>
      <c r="Z1000" s="209">
        <v>41.091</v>
      </c>
      <c r="AA1000" s="175">
        <f t="shared" si="69"/>
        <v>7.80724</v>
      </c>
      <c r="AB1000" s="282"/>
      <c r="AC1000" s="313">
        <f t="shared" si="70"/>
        <v>1</v>
      </c>
    </row>
    <row r="1001" spans="8:29" ht="15" customHeight="1">
      <c r="H1001" s="181" t="s">
        <v>1023</v>
      </c>
      <c r="I1001" s="182" t="s">
        <v>229</v>
      </c>
      <c r="J1001" s="219" t="s">
        <v>1133</v>
      </c>
      <c r="K1001" s="220">
        <v>2000</v>
      </c>
      <c r="L1001" s="221" t="s">
        <v>1443</v>
      </c>
      <c r="M1001" s="221" t="s">
        <v>259</v>
      </c>
      <c r="N1001" s="221"/>
      <c r="O1001" s="222"/>
      <c r="P1001" s="223" t="s">
        <v>1202</v>
      </c>
      <c r="Q1001" s="306">
        <v>395</v>
      </c>
      <c r="R1001" s="306">
        <v>885</v>
      </c>
      <c r="S1001" s="210">
        <f t="shared" si="72"/>
        <v>1951.09047</v>
      </c>
      <c r="T1001" s="165">
        <f t="shared" si="68"/>
        <v>0.4463276836158192</v>
      </c>
      <c r="U1001" s="206"/>
      <c r="V1001" s="206" t="s">
        <v>1173</v>
      </c>
      <c r="W1001" s="214"/>
      <c r="X1001" s="206"/>
      <c r="Y1001" s="206"/>
      <c r="Z1001" s="203">
        <v>39.614</v>
      </c>
      <c r="AA1001" s="175">
        <f t="shared" si="69"/>
        <v>8.33896</v>
      </c>
      <c r="AB1001" s="282"/>
      <c r="AC1001" s="313">
        <f t="shared" si="70"/>
        <v>1</v>
      </c>
    </row>
    <row r="1002" spans="8:29" ht="15" customHeight="1">
      <c r="H1002" s="181" t="s">
        <v>1023</v>
      </c>
      <c r="I1002" s="182" t="s">
        <v>230</v>
      </c>
      <c r="J1002" s="219" t="s">
        <v>1133</v>
      </c>
      <c r="K1002" s="220">
        <v>1991</v>
      </c>
      <c r="L1002" s="221" t="s">
        <v>1440</v>
      </c>
      <c r="M1002" s="221" t="s">
        <v>259</v>
      </c>
      <c r="N1002" s="221"/>
      <c r="O1002" s="222"/>
      <c r="P1002" s="223" t="s">
        <v>1202</v>
      </c>
      <c r="Q1002" s="306">
        <v>239</v>
      </c>
      <c r="R1002" s="306">
        <v>1050</v>
      </c>
      <c r="S1002" s="210">
        <f t="shared" si="72"/>
        <v>2314.8531000000003</v>
      </c>
      <c r="T1002" s="165">
        <f t="shared" si="68"/>
        <v>0.2276190476190476</v>
      </c>
      <c r="U1002" s="206"/>
      <c r="V1002" s="206" t="s">
        <v>1173</v>
      </c>
      <c r="W1002" s="214"/>
      <c r="X1002" s="206"/>
      <c r="Y1002" s="206"/>
      <c r="Z1002" s="203"/>
      <c r="AA1002" s="175">
        <f t="shared" si="69"/>
        <v>0</v>
      </c>
      <c r="AB1002" s="282"/>
      <c r="AC1002" s="313">
        <f t="shared" si="70"/>
        <v>1</v>
      </c>
    </row>
    <row r="1003" spans="8:29" ht="15" customHeight="1">
      <c r="H1003" s="181" t="s">
        <v>1015</v>
      </c>
      <c r="I1003" s="182" t="s">
        <v>232</v>
      </c>
      <c r="J1003" s="219" t="s">
        <v>1133</v>
      </c>
      <c r="K1003" s="220">
        <v>2000</v>
      </c>
      <c r="L1003" s="221" t="s">
        <v>1440</v>
      </c>
      <c r="M1003" s="221" t="s">
        <v>259</v>
      </c>
      <c r="N1003" s="221"/>
      <c r="O1003" s="222"/>
      <c r="P1003" s="223" t="s">
        <v>1202</v>
      </c>
      <c r="Q1003" s="306">
        <v>453</v>
      </c>
      <c r="R1003" s="306">
        <v>1000</v>
      </c>
      <c r="S1003" s="210">
        <f t="shared" si="72"/>
        <v>2204.6220000000003</v>
      </c>
      <c r="T1003" s="165">
        <f t="shared" si="68"/>
        <v>0.453</v>
      </c>
      <c r="U1003" s="204" t="s">
        <v>1141</v>
      </c>
      <c r="V1003" s="206" t="s">
        <v>1173</v>
      </c>
      <c r="W1003" s="214"/>
      <c r="X1003" s="206"/>
      <c r="Y1003" s="206"/>
      <c r="Z1003" s="203"/>
      <c r="AA1003" s="175">
        <f t="shared" si="69"/>
        <v>0</v>
      </c>
      <c r="AB1003" s="282"/>
      <c r="AC1003" s="313">
        <f t="shared" si="70"/>
        <v>1</v>
      </c>
    </row>
    <row r="1004" spans="8:29" ht="15" customHeight="1">
      <c r="H1004" s="181" t="s">
        <v>1015</v>
      </c>
      <c r="I1004" s="182" t="s">
        <v>233</v>
      </c>
      <c r="J1004" s="219" t="s">
        <v>1133</v>
      </c>
      <c r="K1004" s="220">
        <v>1994</v>
      </c>
      <c r="L1004" s="221" t="s">
        <v>1440</v>
      </c>
      <c r="M1004" s="221" t="s">
        <v>261</v>
      </c>
      <c r="N1004" s="221"/>
      <c r="O1004" s="222"/>
      <c r="P1004" s="223" t="s">
        <v>1202</v>
      </c>
      <c r="Q1004" s="306">
        <v>449</v>
      </c>
      <c r="R1004" s="306">
        <v>1080</v>
      </c>
      <c r="S1004" s="210">
        <f t="shared" si="72"/>
        <v>2380.99176</v>
      </c>
      <c r="T1004" s="165">
        <f t="shared" si="68"/>
        <v>0.41574074074074074</v>
      </c>
      <c r="U1004" s="204" t="s">
        <v>1141</v>
      </c>
      <c r="V1004" s="206" t="s">
        <v>1173</v>
      </c>
      <c r="W1004" s="214"/>
      <c r="X1004" s="206"/>
      <c r="Y1004" s="206"/>
      <c r="Z1004" s="203"/>
      <c r="AA1004" s="175">
        <f t="shared" si="69"/>
        <v>0</v>
      </c>
      <c r="AB1004" s="282"/>
      <c r="AC1004" s="313">
        <f t="shared" si="70"/>
        <v>1</v>
      </c>
    </row>
    <row r="1005" spans="8:29" ht="15" customHeight="1">
      <c r="H1005" s="181" t="s">
        <v>1015</v>
      </c>
      <c r="I1005" s="182" t="s">
        <v>957</v>
      </c>
      <c r="J1005" s="219" t="s">
        <v>1133</v>
      </c>
      <c r="K1005" s="220">
        <v>2001</v>
      </c>
      <c r="L1005" s="221" t="s">
        <v>1440</v>
      </c>
      <c r="M1005" s="221" t="s">
        <v>260</v>
      </c>
      <c r="N1005" s="221"/>
      <c r="O1005" s="222"/>
      <c r="P1005" s="223" t="s">
        <v>1202</v>
      </c>
      <c r="Q1005" s="306">
        <v>88</v>
      </c>
      <c r="R1005" s="306">
        <v>998</v>
      </c>
      <c r="S1005" s="210">
        <f t="shared" si="72"/>
        <v>2200.212756</v>
      </c>
      <c r="T1005" s="165">
        <f t="shared" si="68"/>
        <v>0.08817635270541083</v>
      </c>
      <c r="U1005" s="206"/>
      <c r="V1005" s="206" t="s">
        <v>1173</v>
      </c>
      <c r="W1005" s="214"/>
      <c r="X1005" s="206"/>
      <c r="Y1005" s="206"/>
      <c r="Z1005" s="203"/>
      <c r="AA1005" s="175">
        <f t="shared" si="69"/>
        <v>0</v>
      </c>
      <c r="AB1005" s="282"/>
      <c r="AC1005" s="313">
        <f t="shared" si="70"/>
        <v>1</v>
      </c>
    </row>
    <row r="1006" spans="8:29" ht="15" customHeight="1">
      <c r="H1006" s="181" t="s">
        <v>1015</v>
      </c>
      <c r="I1006" s="182" t="s">
        <v>960</v>
      </c>
      <c r="J1006" s="219" t="s">
        <v>1133</v>
      </c>
      <c r="K1006" s="220">
        <v>1999</v>
      </c>
      <c r="L1006" s="221" t="s">
        <v>1440</v>
      </c>
      <c r="M1006" s="221" t="s">
        <v>260</v>
      </c>
      <c r="N1006" s="221"/>
      <c r="O1006" s="222"/>
      <c r="P1006" s="223" t="s">
        <v>1202</v>
      </c>
      <c r="Q1006" s="306">
        <v>104</v>
      </c>
      <c r="R1006" s="306">
        <v>1032</v>
      </c>
      <c r="S1006" s="210">
        <f t="shared" si="72"/>
        <v>2275.169904</v>
      </c>
      <c r="T1006" s="165">
        <f t="shared" si="68"/>
        <v>0.10077519379844961</v>
      </c>
      <c r="U1006" s="206"/>
      <c r="V1006" s="206" t="s">
        <v>1173</v>
      </c>
      <c r="W1006" s="214"/>
      <c r="X1006" s="206"/>
      <c r="Y1006" s="206"/>
      <c r="Z1006" s="203"/>
      <c r="AA1006" s="175">
        <f t="shared" si="69"/>
        <v>0</v>
      </c>
      <c r="AB1006" s="281"/>
      <c r="AC1006" s="313">
        <f t="shared" si="70"/>
        <v>1</v>
      </c>
    </row>
    <row r="1007" spans="8:29" ht="15" customHeight="1">
      <c r="H1007" s="181" t="s">
        <v>1015</v>
      </c>
      <c r="I1007" s="182" t="s">
        <v>961</v>
      </c>
      <c r="J1007" s="219" t="s">
        <v>1133</v>
      </c>
      <c r="K1007" s="220">
        <v>2003</v>
      </c>
      <c r="L1007" s="221" t="s">
        <v>1440</v>
      </c>
      <c r="M1007" s="221" t="s">
        <v>260</v>
      </c>
      <c r="N1007" s="221"/>
      <c r="O1007" s="222"/>
      <c r="P1007" s="223" t="s">
        <v>1202</v>
      </c>
      <c r="Q1007" s="306">
        <v>208</v>
      </c>
      <c r="R1007" s="306">
        <v>1510</v>
      </c>
      <c r="S1007" s="210">
        <f t="shared" si="72"/>
        <v>3328.97922</v>
      </c>
      <c r="T1007" s="165">
        <f t="shared" si="68"/>
        <v>0.13774834437086092</v>
      </c>
      <c r="U1007" s="206"/>
      <c r="V1007" s="206" t="s">
        <v>1173</v>
      </c>
      <c r="W1007" s="214"/>
      <c r="X1007" s="206"/>
      <c r="Y1007" s="206"/>
      <c r="Z1007" s="203"/>
      <c r="AA1007" s="175">
        <f t="shared" si="69"/>
        <v>0</v>
      </c>
      <c r="AB1007" s="282"/>
      <c r="AC1007" s="313">
        <f t="shared" si="70"/>
        <v>1</v>
      </c>
    </row>
    <row r="1008" spans="8:29" ht="15" customHeight="1">
      <c r="H1008" s="181" t="s">
        <v>1015</v>
      </c>
      <c r="I1008" s="182" t="s">
        <v>234</v>
      </c>
      <c r="J1008" s="219" t="s">
        <v>1133</v>
      </c>
      <c r="K1008" s="220">
        <v>2000</v>
      </c>
      <c r="L1008" s="221" t="s">
        <v>1440</v>
      </c>
      <c r="M1008" s="221" t="s">
        <v>1049</v>
      </c>
      <c r="N1008" s="221"/>
      <c r="O1008" s="222"/>
      <c r="P1008" s="223" t="s">
        <v>1202</v>
      </c>
      <c r="Q1008" s="306">
        <v>144</v>
      </c>
      <c r="R1008" s="306">
        <v>850</v>
      </c>
      <c r="S1008" s="210">
        <f t="shared" si="72"/>
        <v>1873.9287000000002</v>
      </c>
      <c r="T1008" s="165">
        <f t="shared" si="68"/>
        <v>0.16941176470588235</v>
      </c>
      <c r="U1008" s="206"/>
      <c r="V1008" s="206" t="s">
        <v>1173</v>
      </c>
      <c r="W1008" s="214"/>
      <c r="X1008" s="206"/>
      <c r="Y1008" s="206"/>
      <c r="Z1008" s="203"/>
      <c r="AA1008" s="175">
        <f t="shared" si="69"/>
        <v>0</v>
      </c>
      <c r="AB1008" s="282"/>
      <c r="AC1008" s="313">
        <f t="shared" si="70"/>
        <v>1</v>
      </c>
    </row>
    <row r="1009" spans="8:29" ht="15" customHeight="1">
      <c r="H1009" s="181" t="s">
        <v>1015</v>
      </c>
      <c r="I1009" s="182" t="s">
        <v>235</v>
      </c>
      <c r="J1009" s="219" t="s">
        <v>1133</v>
      </c>
      <c r="K1009" s="220">
        <v>2000</v>
      </c>
      <c r="L1009" s="221" t="s">
        <v>1440</v>
      </c>
      <c r="M1009" s="221" t="s">
        <v>1049</v>
      </c>
      <c r="N1009" s="221" t="s">
        <v>1438</v>
      </c>
      <c r="O1009" s="222"/>
      <c r="P1009" s="223" t="s">
        <v>1202</v>
      </c>
      <c r="Q1009" s="306">
        <v>197</v>
      </c>
      <c r="R1009" s="306">
        <v>1005</v>
      </c>
      <c r="S1009" s="210">
        <f t="shared" si="72"/>
        <v>2215.64511</v>
      </c>
      <c r="T1009" s="165">
        <f t="shared" si="68"/>
        <v>0.19601990049751244</v>
      </c>
      <c r="U1009" s="206"/>
      <c r="V1009" s="206" t="s">
        <v>1173</v>
      </c>
      <c r="W1009" s="214"/>
      <c r="X1009" s="206"/>
      <c r="Y1009" s="206"/>
      <c r="Z1009" s="203"/>
      <c r="AA1009" s="175">
        <f t="shared" si="69"/>
        <v>0</v>
      </c>
      <c r="AB1009" s="282"/>
      <c r="AC1009" s="313">
        <f t="shared" si="70"/>
        <v>1</v>
      </c>
    </row>
    <row r="1010" spans="8:29" ht="15" customHeight="1">
      <c r="H1010" s="181" t="s">
        <v>1016</v>
      </c>
      <c r="I1010" s="182" t="s">
        <v>1441</v>
      </c>
      <c r="J1010" s="219" t="s">
        <v>1065</v>
      </c>
      <c r="K1010" s="220">
        <v>1949</v>
      </c>
      <c r="L1010" s="221" t="s">
        <v>1440</v>
      </c>
      <c r="M1010" s="221" t="s">
        <v>262</v>
      </c>
      <c r="N1010" s="221"/>
      <c r="O1010" s="222"/>
      <c r="P1010" s="223" t="s">
        <v>1202</v>
      </c>
      <c r="Q1010" s="225">
        <v>23</v>
      </c>
      <c r="R1010" s="225">
        <v>720</v>
      </c>
      <c r="S1010" s="210">
        <f t="shared" si="72"/>
        <v>1587.3278400000002</v>
      </c>
      <c r="T1010" s="165">
        <f t="shared" si="68"/>
        <v>0.03194444444444444</v>
      </c>
      <c r="U1010" s="209"/>
      <c r="V1010" s="209" t="s">
        <v>1173</v>
      </c>
      <c r="W1010" s="208"/>
      <c r="X1010" s="209"/>
      <c r="Y1010" s="209"/>
      <c r="Z1010" s="209"/>
      <c r="AA1010" s="175">
        <f t="shared" si="69"/>
        <v>0</v>
      </c>
      <c r="AB1010" s="282"/>
      <c r="AC1010" s="313">
        <f t="shared" si="70"/>
        <v>1</v>
      </c>
    </row>
    <row r="1011" spans="8:29" ht="15" customHeight="1">
      <c r="H1011" s="181" t="s">
        <v>1016</v>
      </c>
      <c r="I1011" s="182" t="s">
        <v>236</v>
      </c>
      <c r="J1011" s="219" t="s">
        <v>1065</v>
      </c>
      <c r="K1011" s="220">
        <v>2001</v>
      </c>
      <c r="L1011" s="221" t="s">
        <v>1440</v>
      </c>
      <c r="M1011" s="221" t="s">
        <v>261</v>
      </c>
      <c r="N1011" s="221"/>
      <c r="O1011" s="222"/>
      <c r="P1011" s="223" t="s">
        <v>1202</v>
      </c>
      <c r="Q1011" s="306">
        <v>206</v>
      </c>
      <c r="R1011" s="306">
        <v>1540</v>
      </c>
      <c r="S1011" s="210">
        <f t="shared" si="72"/>
        <v>3395.1178800000002</v>
      </c>
      <c r="T1011" s="165">
        <f t="shared" si="68"/>
        <v>0.13376623376623376</v>
      </c>
      <c r="U1011" s="206"/>
      <c r="V1011" s="206" t="s">
        <v>1173</v>
      </c>
      <c r="W1011" s="214"/>
      <c r="X1011" s="206"/>
      <c r="Y1011" s="206"/>
      <c r="Z1011" s="203"/>
      <c r="AA1011" s="175">
        <f t="shared" si="69"/>
        <v>0</v>
      </c>
      <c r="AB1011" s="282"/>
      <c r="AC1011" s="313">
        <f t="shared" si="70"/>
        <v>1</v>
      </c>
    </row>
    <row r="1012" spans="8:29" ht="15" customHeight="1">
      <c r="H1012" s="181" t="s">
        <v>1016</v>
      </c>
      <c r="I1012" s="182" t="s">
        <v>237</v>
      </c>
      <c r="J1012" s="219" t="s">
        <v>1065</v>
      </c>
      <c r="K1012" s="220">
        <v>1976</v>
      </c>
      <c r="L1012" s="221" t="s">
        <v>1440</v>
      </c>
      <c r="M1012" s="221" t="s">
        <v>260</v>
      </c>
      <c r="N1012" s="221"/>
      <c r="O1012" s="222"/>
      <c r="P1012" s="223" t="s">
        <v>1202</v>
      </c>
      <c r="Q1012" s="306">
        <v>108</v>
      </c>
      <c r="R1012" s="306">
        <v>820</v>
      </c>
      <c r="S1012" s="210">
        <f t="shared" si="72"/>
        <v>1807.79004</v>
      </c>
      <c r="T1012" s="165">
        <f t="shared" si="68"/>
        <v>0.13170731707317074</v>
      </c>
      <c r="U1012" s="206"/>
      <c r="V1012" s="206" t="s">
        <v>1173</v>
      </c>
      <c r="W1012" s="214"/>
      <c r="X1012" s="206"/>
      <c r="Y1012" s="206"/>
      <c r="Z1012" s="203"/>
      <c r="AA1012" s="175">
        <f t="shared" si="69"/>
        <v>0</v>
      </c>
      <c r="AB1012" s="281"/>
      <c r="AC1012" s="313">
        <f t="shared" si="70"/>
        <v>1</v>
      </c>
    </row>
    <row r="1013" spans="8:29" ht="15" customHeight="1">
      <c r="H1013" s="181" t="s">
        <v>1016</v>
      </c>
      <c r="I1013" s="182" t="s">
        <v>238</v>
      </c>
      <c r="J1013" s="219" t="s">
        <v>1065</v>
      </c>
      <c r="K1013" s="220">
        <v>2001</v>
      </c>
      <c r="L1013" s="221" t="s">
        <v>1442</v>
      </c>
      <c r="M1013" s="221" t="s">
        <v>260</v>
      </c>
      <c r="N1013" s="221" t="s">
        <v>1438</v>
      </c>
      <c r="O1013" s="222"/>
      <c r="P1013" s="223" t="s">
        <v>1202</v>
      </c>
      <c r="Q1013" s="306">
        <v>197</v>
      </c>
      <c r="R1013" s="306">
        <v>1280</v>
      </c>
      <c r="S1013" s="210">
        <f t="shared" si="72"/>
        <v>2821.91616</v>
      </c>
      <c r="T1013" s="165">
        <f t="shared" si="68"/>
        <v>0.15390625</v>
      </c>
      <c r="U1013" s="206"/>
      <c r="V1013" s="206" t="s">
        <v>1173</v>
      </c>
      <c r="W1013" s="214"/>
      <c r="X1013" s="206"/>
      <c r="Y1013" s="206"/>
      <c r="Z1013" s="203"/>
      <c r="AA1013" s="175">
        <f t="shared" si="69"/>
        <v>0</v>
      </c>
      <c r="AB1013" s="282"/>
      <c r="AC1013" s="313">
        <f t="shared" si="70"/>
        <v>1</v>
      </c>
    </row>
    <row r="1014" spans="8:29" ht="15" customHeight="1">
      <c r="H1014" s="181" t="s">
        <v>1016</v>
      </c>
      <c r="I1014" s="182" t="s">
        <v>239</v>
      </c>
      <c r="J1014" s="219" t="s">
        <v>1065</v>
      </c>
      <c r="K1014" s="220">
        <v>2001</v>
      </c>
      <c r="L1014" s="221" t="s">
        <v>1443</v>
      </c>
      <c r="M1014" s="221" t="s">
        <v>260</v>
      </c>
      <c r="N1014" s="221"/>
      <c r="O1014" s="222"/>
      <c r="P1014" s="223" t="s">
        <v>1202</v>
      </c>
      <c r="Q1014" s="306">
        <v>168</v>
      </c>
      <c r="R1014" s="306">
        <v>980</v>
      </c>
      <c r="S1014" s="210">
        <f t="shared" si="72"/>
        <v>2160.52956</v>
      </c>
      <c r="T1014" s="165">
        <f t="shared" si="68"/>
        <v>0.17142857142857143</v>
      </c>
      <c r="U1014" s="206"/>
      <c r="V1014" s="206" t="s">
        <v>1173</v>
      </c>
      <c r="W1014" s="214"/>
      <c r="X1014" s="206"/>
      <c r="Y1014" s="206"/>
      <c r="Z1014" s="203"/>
      <c r="AA1014" s="175">
        <f t="shared" si="69"/>
        <v>0</v>
      </c>
      <c r="AB1014" s="281"/>
      <c r="AC1014" s="313">
        <f t="shared" si="70"/>
        <v>1</v>
      </c>
    </row>
    <row r="1015" spans="8:29" ht="15" customHeight="1">
      <c r="H1015" s="181" t="s">
        <v>1016</v>
      </c>
      <c r="I1015" s="182" t="s">
        <v>240</v>
      </c>
      <c r="J1015" s="219" t="s">
        <v>1065</v>
      </c>
      <c r="K1015" s="220">
        <v>2003</v>
      </c>
      <c r="L1015" s="221" t="s">
        <v>1440</v>
      </c>
      <c r="M1015" s="221" t="s">
        <v>261</v>
      </c>
      <c r="N1015" s="221"/>
      <c r="O1015" s="222"/>
      <c r="P1015" s="307" t="s">
        <v>1202</v>
      </c>
      <c r="Q1015" s="306">
        <v>237</v>
      </c>
      <c r="R1015" s="306">
        <v>1460</v>
      </c>
      <c r="S1015" s="210">
        <f t="shared" si="72"/>
        <v>3218.74812</v>
      </c>
      <c r="T1015" s="165">
        <f t="shared" si="68"/>
        <v>0.16232876712328767</v>
      </c>
      <c r="U1015" s="206"/>
      <c r="V1015" s="206" t="s">
        <v>1173</v>
      </c>
      <c r="W1015" s="214"/>
      <c r="X1015" s="206"/>
      <c r="Y1015" s="206"/>
      <c r="Z1015" s="203"/>
      <c r="AA1015" s="175">
        <f t="shared" si="69"/>
        <v>0</v>
      </c>
      <c r="AB1015" s="281"/>
      <c r="AC1015" s="313">
        <f t="shared" si="70"/>
        <v>1</v>
      </c>
    </row>
    <row r="1016" spans="8:29" ht="15" customHeight="1">
      <c r="H1016" s="181" t="s">
        <v>1016</v>
      </c>
      <c r="I1016" s="182" t="s">
        <v>241</v>
      </c>
      <c r="J1016" s="219" t="s">
        <v>1065</v>
      </c>
      <c r="K1016" s="220">
        <v>2005</v>
      </c>
      <c r="L1016" s="221" t="s">
        <v>1442</v>
      </c>
      <c r="M1016" s="221" t="s">
        <v>260</v>
      </c>
      <c r="N1016" s="221" t="s">
        <v>1438</v>
      </c>
      <c r="O1016" s="222"/>
      <c r="P1016" s="223" t="s">
        <v>1202</v>
      </c>
      <c r="Q1016" s="224">
        <v>200</v>
      </c>
      <c r="R1016" s="224">
        <v>1336</v>
      </c>
      <c r="S1016" s="210">
        <f t="shared" si="72"/>
        <v>2945.374992</v>
      </c>
      <c r="T1016" s="165">
        <f t="shared" si="68"/>
        <v>0.1497005988023952</v>
      </c>
      <c r="U1016" s="209"/>
      <c r="V1016" s="209" t="s">
        <v>1173</v>
      </c>
      <c r="W1016" s="208"/>
      <c r="X1016" s="209"/>
      <c r="Y1016" s="209"/>
      <c r="Z1016" s="209"/>
      <c r="AA1016" s="175">
        <f t="shared" si="69"/>
        <v>0</v>
      </c>
      <c r="AB1016" s="281"/>
      <c r="AC1016" s="313">
        <f t="shared" si="70"/>
        <v>1</v>
      </c>
    </row>
    <row r="1017" spans="8:29" ht="15" customHeight="1">
      <c r="H1017" s="181" t="s">
        <v>1016</v>
      </c>
      <c r="I1017" s="182" t="s">
        <v>242</v>
      </c>
      <c r="J1017" s="219" t="s">
        <v>1065</v>
      </c>
      <c r="K1017" s="220">
        <v>1968</v>
      </c>
      <c r="L1017" s="221" t="s">
        <v>1440</v>
      </c>
      <c r="M1017" s="221" t="s">
        <v>262</v>
      </c>
      <c r="N1017" s="221"/>
      <c r="O1017" s="222"/>
      <c r="P1017" s="223" t="s">
        <v>1202</v>
      </c>
      <c r="Q1017" s="306">
        <v>43</v>
      </c>
      <c r="R1017" s="306">
        <v>840</v>
      </c>
      <c r="S1017" s="210">
        <f t="shared" si="72"/>
        <v>1851.88248</v>
      </c>
      <c r="T1017" s="165">
        <f t="shared" si="68"/>
        <v>0.05119047619047619</v>
      </c>
      <c r="U1017" s="206"/>
      <c r="V1017" s="206" t="s">
        <v>1173</v>
      </c>
      <c r="W1017" s="214"/>
      <c r="X1017" s="206"/>
      <c r="Y1017" s="206"/>
      <c r="Z1017" s="203"/>
      <c r="AA1017" s="175">
        <f t="shared" si="69"/>
        <v>0</v>
      </c>
      <c r="AB1017" s="281"/>
      <c r="AC1017" s="313">
        <f t="shared" si="70"/>
        <v>1</v>
      </c>
    </row>
    <row r="1018" spans="8:29" ht="15" customHeight="1">
      <c r="H1018" s="181" t="s">
        <v>1016</v>
      </c>
      <c r="I1018" s="182" t="s">
        <v>243</v>
      </c>
      <c r="J1018" s="219" t="s">
        <v>1065</v>
      </c>
      <c r="K1018" s="220">
        <v>1944</v>
      </c>
      <c r="L1018" s="221" t="s">
        <v>1443</v>
      </c>
      <c r="M1018" s="221" t="s">
        <v>262</v>
      </c>
      <c r="N1018" s="221"/>
      <c r="O1018" s="222"/>
      <c r="P1018" s="223" t="s">
        <v>1202</v>
      </c>
      <c r="Q1018" s="225">
        <v>22</v>
      </c>
      <c r="R1018" s="225">
        <v>725</v>
      </c>
      <c r="S1018" s="210">
        <f aca="true" t="shared" si="73" ref="S1018:S1050">IF(R1018&gt;0,R1018*2.204622,"")</f>
        <v>1598.35095</v>
      </c>
      <c r="T1018" s="165">
        <f t="shared" si="68"/>
        <v>0.030344827586206897</v>
      </c>
      <c r="U1018" s="209"/>
      <c r="V1018" s="209" t="s">
        <v>1173</v>
      </c>
      <c r="W1018" s="208"/>
      <c r="X1018" s="209"/>
      <c r="Y1018" s="209"/>
      <c r="Z1018" s="209"/>
      <c r="AA1018" s="175">
        <f t="shared" si="69"/>
        <v>0</v>
      </c>
      <c r="AB1018" s="282"/>
      <c r="AC1018" s="313">
        <f t="shared" si="70"/>
        <v>1</v>
      </c>
    </row>
    <row r="1019" spans="8:29" ht="15" customHeight="1">
      <c r="H1019" s="181" t="s">
        <v>1016</v>
      </c>
      <c r="I1019" s="182" t="s">
        <v>244</v>
      </c>
      <c r="J1019" s="219" t="s">
        <v>1065</v>
      </c>
      <c r="K1019" s="220">
        <v>2000</v>
      </c>
      <c r="L1019" s="221" t="s">
        <v>1440</v>
      </c>
      <c r="M1019" s="221" t="s">
        <v>260</v>
      </c>
      <c r="N1019" s="221"/>
      <c r="O1019" s="222"/>
      <c r="P1019" s="223" t="s">
        <v>1202</v>
      </c>
      <c r="Q1019" s="225">
        <v>125</v>
      </c>
      <c r="R1019" s="225">
        <v>840</v>
      </c>
      <c r="S1019" s="210">
        <f t="shared" si="73"/>
        <v>1851.88248</v>
      </c>
      <c r="T1019" s="165">
        <f t="shared" si="68"/>
        <v>0.1488095238095238</v>
      </c>
      <c r="U1019" s="209" t="s">
        <v>1145</v>
      </c>
      <c r="V1019" s="209" t="s">
        <v>1173</v>
      </c>
      <c r="W1019" s="208"/>
      <c r="X1019" s="209"/>
      <c r="Y1019" s="209"/>
      <c r="Z1019" s="209"/>
      <c r="AA1019" s="175">
        <f t="shared" si="69"/>
        <v>0</v>
      </c>
      <c r="AB1019" s="282"/>
      <c r="AC1019" s="313">
        <f t="shared" si="70"/>
        <v>1</v>
      </c>
    </row>
    <row r="1020" spans="8:29" ht="15" customHeight="1">
      <c r="H1020" s="181" t="s">
        <v>1016</v>
      </c>
      <c r="I1020" s="182" t="s">
        <v>245</v>
      </c>
      <c r="J1020" s="219" t="s">
        <v>1065</v>
      </c>
      <c r="K1020" s="220">
        <v>2001</v>
      </c>
      <c r="L1020" s="221" t="s">
        <v>1440</v>
      </c>
      <c r="M1020" s="221" t="s">
        <v>260</v>
      </c>
      <c r="N1020" s="221"/>
      <c r="O1020" s="222"/>
      <c r="P1020" s="223" t="s">
        <v>1202</v>
      </c>
      <c r="Q1020" s="224">
        <v>110</v>
      </c>
      <c r="R1020" s="224">
        <v>975</v>
      </c>
      <c r="S1020" s="210">
        <f t="shared" si="73"/>
        <v>2149.50645</v>
      </c>
      <c r="T1020" s="165">
        <f t="shared" si="68"/>
        <v>0.11282051282051282</v>
      </c>
      <c r="U1020" s="209" t="s">
        <v>1145</v>
      </c>
      <c r="V1020" s="209" t="s">
        <v>1173</v>
      </c>
      <c r="W1020" s="208"/>
      <c r="X1020" s="209"/>
      <c r="Y1020" s="209"/>
      <c r="Z1020" s="209"/>
      <c r="AA1020" s="175">
        <f t="shared" si="69"/>
        <v>0</v>
      </c>
      <c r="AB1020" s="282"/>
      <c r="AC1020" s="313">
        <f t="shared" si="70"/>
        <v>1</v>
      </c>
    </row>
    <row r="1021" spans="8:29" ht="15" customHeight="1">
      <c r="H1021" s="181" t="s">
        <v>1016</v>
      </c>
      <c r="I1021" s="182" t="s">
        <v>246</v>
      </c>
      <c r="J1021" s="219" t="s">
        <v>1065</v>
      </c>
      <c r="K1021" s="220">
        <v>2003</v>
      </c>
      <c r="L1021" s="221" t="s">
        <v>1440</v>
      </c>
      <c r="M1021" s="221" t="s">
        <v>260</v>
      </c>
      <c r="N1021" s="221"/>
      <c r="O1021" s="222"/>
      <c r="P1021" s="223" t="s">
        <v>1202</v>
      </c>
      <c r="Q1021" s="225">
        <v>167</v>
      </c>
      <c r="R1021" s="225">
        <v>1010</v>
      </c>
      <c r="S1021" s="210">
        <f t="shared" si="73"/>
        <v>2226.66822</v>
      </c>
      <c r="T1021" s="165">
        <f t="shared" si="68"/>
        <v>0.16534653465346535</v>
      </c>
      <c r="U1021" s="209" t="s">
        <v>1145</v>
      </c>
      <c r="V1021" s="209" t="s">
        <v>1173</v>
      </c>
      <c r="W1021" s="208"/>
      <c r="X1021" s="209"/>
      <c r="Y1021" s="209"/>
      <c r="Z1021" s="209"/>
      <c r="AA1021" s="175">
        <f t="shared" si="69"/>
        <v>0</v>
      </c>
      <c r="AB1021" s="282"/>
      <c r="AC1021" s="313">
        <f t="shared" si="70"/>
        <v>1</v>
      </c>
    </row>
    <row r="1022" spans="8:29" ht="15" customHeight="1">
      <c r="H1022" s="181" t="s">
        <v>1016</v>
      </c>
      <c r="I1022" s="182" t="s">
        <v>247</v>
      </c>
      <c r="J1022" s="219" t="s">
        <v>1065</v>
      </c>
      <c r="K1022" s="220">
        <v>2002</v>
      </c>
      <c r="L1022" s="221" t="s">
        <v>1440</v>
      </c>
      <c r="M1022" s="221" t="s">
        <v>260</v>
      </c>
      <c r="N1022" s="221"/>
      <c r="O1022" s="222"/>
      <c r="P1022" s="223" t="s">
        <v>1202</v>
      </c>
      <c r="Q1022" s="306">
        <v>98</v>
      </c>
      <c r="R1022" s="306">
        <v>933</v>
      </c>
      <c r="S1022" s="210">
        <f t="shared" si="73"/>
        <v>2056.912326</v>
      </c>
      <c r="T1022" s="165">
        <f t="shared" si="68"/>
        <v>0.10503751339764202</v>
      </c>
      <c r="U1022" s="206" t="s">
        <v>1145</v>
      </c>
      <c r="V1022" s="206" t="s">
        <v>1173</v>
      </c>
      <c r="W1022" s="214"/>
      <c r="X1022" s="206"/>
      <c r="Y1022" s="206"/>
      <c r="Z1022" s="203"/>
      <c r="AA1022" s="175">
        <f t="shared" si="69"/>
        <v>0</v>
      </c>
      <c r="AB1022" s="282"/>
      <c r="AC1022" s="313">
        <f t="shared" si="70"/>
        <v>1</v>
      </c>
    </row>
    <row r="1023" spans="8:29" ht="15" customHeight="1">
      <c r="H1023" s="181" t="s">
        <v>1016</v>
      </c>
      <c r="I1023" s="182" t="s">
        <v>248</v>
      </c>
      <c r="J1023" s="219" t="s">
        <v>1065</v>
      </c>
      <c r="K1023" s="220">
        <v>2000</v>
      </c>
      <c r="L1023" s="221" t="s">
        <v>1440</v>
      </c>
      <c r="M1023" s="221" t="s">
        <v>260</v>
      </c>
      <c r="N1023" s="221"/>
      <c r="O1023" s="222"/>
      <c r="P1023" s="223" t="s">
        <v>1202</v>
      </c>
      <c r="Q1023" s="306">
        <v>197</v>
      </c>
      <c r="R1023" s="306">
        <v>1228</v>
      </c>
      <c r="S1023" s="210">
        <f t="shared" si="73"/>
        <v>2707.2758160000003</v>
      </c>
      <c r="T1023" s="165">
        <f t="shared" si="68"/>
        <v>0.16042345276872963</v>
      </c>
      <c r="U1023" s="206"/>
      <c r="V1023" s="206" t="s">
        <v>1173</v>
      </c>
      <c r="W1023" s="214"/>
      <c r="X1023" s="206"/>
      <c r="Y1023" s="206"/>
      <c r="Z1023" s="203"/>
      <c r="AA1023" s="175">
        <f t="shared" si="69"/>
        <v>0</v>
      </c>
      <c r="AB1023" s="282"/>
      <c r="AC1023" s="313">
        <f t="shared" si="70"/>
        <v>1</v>
      </c>
    </row>
    <row r="1024" spans="8:29" ht="15" customHeight="1">
      <c r="H1024" s="181" t="s">
        <v>1016</v>
      </c>
      <c r="I1024" s="182" t="s">
        <v>249</v>
      </c>
      <c r="J1024" s="219" t="s">
        <v>1065</v>
      </c>
      <c r="K1024" s="220">
        <v>2000</v>
      </c>
      <c r="L1024" s="221" t="s">
        <v>1440</v>
      </c>
      <c r="M1024" s="221" t="s">
        <v>260</v>
      </c>
      <c r="N1024" s="221"/>
      <c r="O1024" s="222"/>
      <c r="P1024" s="223" t="s">
        <v>1202</v>
      </c>
      <c r="Q1024" s="306">
        <v>212</v>
      </c>
      <c r="R1024" s="306">
        <v>1170</v>
      </c>
      <c r="S1024" s="210">
        <f t="shared" si="73"/>
        <v>2579.40774</v>
      </c>
      <c r="T1024" s="165">
        <f t="shared" si="68"/>
        <v>0.1811965811965812</v>
      </c>
      <c r="U1024" s="206"/>
      <c r="V1024" s="206" t="s">
        <v>1173</v>
      </c>
      <c r="W1024" s="214"/>
      <c r="X1024" s="206"/>
      <c r="Y1024" s="206"/>
      <c r="Z1024" s="203"/>
      <c r="AA1024" s="175">
        <f t="shared" si="69"/>
        <v>0</v>
      </c>
      <c r="AB1024" s="282"/>
      <c r="AC1024" s="313">
        <f t="shared" si="70"/>
        <v>1</v>
      </c>
    </row>
    <row r="1025" spans="8:29" ht="15" customHeight="1">
      <c r="H1025" s="181" t="s">
        <v>1016</v>
      </c>
      <c r="I1025" s="182" t="s">
        <v>250</v>
      </c>
      <c r="J1025" s="219" t="s">
        <v>1065</v>
      </c>
      <c r="K1025" s="220">
        <v>2000</v>
      </c>
      <c r="L1025" s="221" t="s">
        <v>1440</v>
      </c>
      <c r="M1025" s="221" t="s">
        <v>261</v>
      </c>
      <c r="N1025" s="221"/>
      <c r="O1025" s="222"/>
      <c r="P1025" s="223" t="s">
        <v>1202</v>
      </c>
      <c r="Q1025" s="306">
        <v>224</v>
      </c>
      <c r="R1025" s="306">
        <v>1515</v>
      </c>
      <c r="S1025" s="210">
        <f t="shared" si="73"/>
        <v>3340.0023300000003</v>
      </c>
      <c r="T1025" s="165">
        <f t="shared" si="68"/>
        <v>0.14785478547854786</v>
      </c>
      <c r="U1025" s="206"/>
      <c r="V1025" s="206" t="s">
        <v>1173</v>
      </c>
      <c r="W1025" s="214"/>
      <c r="X1025" s="206"/>
      <c r="Y1025" s="206"/>
      <c r="Z1025" s="203"/>
      <c r="AA1025" s="175">
        <f t="shared" si="69"/>
        <v>0</v>
      </c>
      <c r="AB1025" s="282"/>
      <c r="AC1025" s="313">
        <f t="shared" si="70"/>
        <v>1</v>
      </c>
    </row>
    <row r="1026" spans="8:29" ht="15" customHeight="1">
      <c r="H1026" s="181" t="s">
        <v>1016</v>
      </c>
      <c r="I1026" s="182" t="s">
        <v>251</v>
      </c>
      <c r="J1026" s="219" t="s">
        <v>1065</v>
      </c>
      <c r="K1026" s="220">
        <v>2001</v>
      </c>
      <c r="L1026" s="221" t="s">
        <v>1440</v>
      </c>
      <c r="M1026" s="221" t="s">
        <v>260</v>
      </c>
      <c r="N1026" s="221"/>
      <c r="O1026" s="222"/>
      <c r="P1026" s="223" t="s">
        <v>1202</v>
      </c>
      <c r="Q1026" s="306">
        <v>192</v>
      </c>
      <c r="R1026" s="306">
        <v>1090</v>
      </c>
      <c r="S1026" s="210">
        <f t="shared" si="73"/>
        <v>2403.03798</v>
      </c>
      <c r="T1026" s="165">
        <f t="shared" si="68"/>
        <v>0.1761467889908257</v>
      </c>
      <c r="U1026" s="206"/>
      <c r="V1026" s="206" t="s">
        <v>1173</v>
      </c>
      <c r="W1026" s="214"/>
      <c r="X1026" s="206"/>
      <c r="Y1026" s="206"/>
      <c r="Z1026" s="203"/>
      <c r="AA1026" s="175">
        <f t="shared" si="69"/>
        <v>0</v>
      </c>
      <c r="AB1026" s="282"/>
      <c r="AC1026" s="313">
        <f t="shared" si="70"/>
        <v>1</v>
      </c>
    </row>
    <row r="1027" spans="8:29" ht="15" customHeight="1">
      <c r="H1027" s="181" t="s">
        <v>1016</v>
      </c>
      <c r="I1027" s="182" t="s">
        <v>252</v>
      </c>
      <c r="J1027" s="219" t="s">
        <v>1065</v>
      </c>
      <c r="K1027" s="220">
        <v>1942</v>
      </c>
      <c r="L1027" s="221" t="s">
        <v>1443</v>
      </c>
      <c r="M1027" s="221" t="s">
        <v>261</v>
      </c>
      <c r="N1027" s="221"/>
      <c r="O1027" s="222"/>
      <c r="P1027" s="223" t="s">
        <v>1202</v>
      </c>
      <c r="Q1027" s="306">
        <v>25</v>
      </c>
      <c r="R1027" s="306">
        <v>910</v>
      </c>
      <c r="S1027" s="210">
        <f t="shared" si="73"/>
        <v>2006.20602</v>
      </c>
      <c r="T1027" s="165">
        <f aca="true" t="shared" si="74" ref="T1027:T1087">IF(AND(R1027&gt;0,Q1027&gt;0),Q1027/R1027,0)</f>
        <v>0.027472527472527472</v>
      </c>
      <c r="U1027" s="206"/>
      <c r="V1027" s="206" t="s">
        <v>1173</v>
      </c>
      <c r="W1027" s="214"/>
      <c r="X1027" s="206"/>
      <c r="Y1027" s="206"/>
      <c r="Z1027" s="203"/>
      <c r="AA1027" s="175">
        <f aca="true" t="shared" si="75" ref="AA1027:AA1087">MIN(IF(Z1027&gt;0,(AHBRatingBest+AHBRatingWorst)-(((AHBRatingBest-AHBRatingWorst)/(ARMWorstTime-ARMBestTime))*(Z1027-ARMBestTime)+AHBRatingWorst),0),10)</f>
        <v>0</v>
      </c>
      <c r="AB1027" s="281"/>
      <c r="AC1027" s="313">
        <f aca="true" t="shared" si="76" ref="AC1027:AC1087">IF(I1027&lt;&gt;"",1,"")</f>
        <v>1</v>
      </c>
    </row>
    <row r="1028" spans="8:29" ht="15" customHeight="1">
      <c r="H1028" s="181" t="s">
        <v>1016</v>
      </c>
      <c r="I1028" s="182" t="s">
        <v>253</v>
      </c>
      <c r="J1028" s="219" t="s">
        <v>1065</v>
      </c>
      <c r="K1028" s="220">
        <v>1962</v>
      </c>
      <c r="L1028" s="221" t="s">
        <v>1443</v>
      </c>
      <c r="M1028" s="221" t="s">
        <v>262</v>
      </c>
      <c r="N1028" s="221"/>
      <c r="O1028" s="222"/>
      <c r="P1028" s="223" t="s">
        <v>1202</v>
      </c>
      <c r="Q1028" s="306">
        <v>35</v>
      </c>
      <c r="R1028" s="306">
        <v>1095</v>
      </c>
      <c r="S1028" s="210">
        <f t="shared" si="73"/>
        <v>2414.06109</v>
      </c>
      <c r="T1028" s="165">
        <f t="shared" si="74"/>
        <v>0.0319634703196347</v>
      </c>
      <c r="U1028" s="206"/>
      <c r="V1028" s="206" t="s">
        <v>1173</v>
      </c>
      <c r="W1028" s="214"/>
      <c r="X1028" s="206"/>
      <c r="Y1028" s="206"/>
      <c r="Z1028" s="203"/>
      <c r="AA1028" s="175">
        <f t="shared" si="75"/>
        <v>0</v>
      </c>
      <c r="AB1028" s="286"/>
      <c r="AC1028" s="313">
        <f t="shared" si="76"/>
        <v>1</v>
      </c>
    </row>
    <row r="1029" spans="8:29" ht="15" customHeight="1">
      <c r="H1029" s="181" t="s">
        <v>1016</v>
      </c>
      <c r="I1029" s="182" t="s">
        <v>254</v>
      </c>
      <c r="J1029" s="219" t="s">
        <v>1065</v>
      </c>
      <c r="K1029" s="220">
        <v>2001</v>
      </c>
      <c r="L1029" s="221" t="s">
        <v>1440</v>
      </c>
      <c r="M1029" s="221" t="s">
        <v>1049</v>
      </c>
      <c r="N1029" s="221"/>
      <c r="O1029" s="222"/>
      <c r="P1029" s="223" t="s">
        <v>1202</v>
      </c>
      <c r="Q1029" s="306">
        <v>621</v>
      </c>
      <c r="R1029" s="306">
        <v>1300</v>
      </c>
      <c r="S1029" s="210">
        <f t="shared" si="73"/>
        <v>2866.0086</v>
      </c>
      <c r="T1029" s="165">
        <f t="shared" si="74"/>
        <v>0.4776923076923077</v>
      </c>
      <c r="U1029" s="206"/>
      <c r="V1029" s="206" t="s">
        <v>1173</v>
      </c>
      <c r="W1029" s="214"/>
      <c r="X1029" s="206"/>
      <c r="Y1029" s="206"/>
      <c r="Z1029" s="203">
        <v>38.163</v>
      </c>
      <c r="AA1029" s="175">
        <f t="shared" si="75"/>
        <v>8.861320000000001</v>
      </c>
      <c r="AB1029" s="285"/>
      <c r="AC1029" s="313">
        <f t="shared" si="76"/>
        <v>1</v>
      </c>
    </row>
    <row r="1030" spans="8:29" ht="15" customHeight="1">
      <c r="H1030" s="181" t="s">
        <v>1017</v>
      </c>
      <c r="I1030" s="182" t="s">
        <v>255</v>
      </c>
      <c r="J1030" s="219" t="s">
        <v>1076</v>
      </c>
      <c r="K1030" s="220">
        <v>1988</v>
      </c>
      <c r="L1030" s="221" t="s">
        <v>1440</v>
      </c>
      <c r="M1030" s="221" t="s">
        <v>259</v>
      </c>
      <c r="N1030" s="221"/>
      <c r="O1030" s="222"/>
      <c r="P1030" s="223" t="s">
        <v>1202</v>
      </c>
      <c r="Q1030" s="306">
        <v>127</v>
      </c>
      <c r="R1030" s="306">
        <v>1890</v>
      </c>
      <c r="S1030" s="210">
        <f t="shared" si="73"/>
        <v>4166.7355800000005</v>
      </c>
      <c r="T1030" s="165">
        <f t="shared" si="74"/>
        <v>0.0671957671957672</v>
      </c>
      <c r="U1030" s="206"/>
      <c r="V1030" s="206" t="s">
        <v>1173</v>
      </c>
      <c r="W1030" s="214"/>
      <c r="X1030" s="206"/>
      <c r="Y1030" s="206"/>
      <c r="Z1030" s="203"/>
      <c r="AA1030" s="175">
        <f t="shared" si="75"/>
        <v>0</v>
      </c>
      <c r="AB1030" s="285"/>
      <c r="AC1030" s="313">
        <f t="shared" si="76"/>
        <v>1</v>
      </c>
    </row>
    <row r="1031" spans="8:29" ht="15" customHeight="1">
      <c r="H1031" s="181" t="s">
        <v>1017</v>
      </c>
      <c r="I1031" s="182" t="s">
        <v>256</v>
      </c>
      <c r="J1031" s="219" t="s">
        <v>1076</v>
      </c>
      <c r="K1031" s="220">
        <v>2009</v>
      </c>
      <c r="L1031" s="221" t="s">
        <v>1443</v>
      </c>
      <c r="M1031" s="221" t="s">
        <v>260</v>
      </c>
      <c r="N1031" s="221"/>
      <c r="O1031" s="222"/>
      <c r="P1031" s="223" t="s">
        <v>1202</v>
      </c>
      <c r="Q1031" s="224">
        <v>267</v>
      </c>
      <c r="R1031" s="224">
        <v>1430</v>
      </c>
      <c r="S1031" s="210">
        <f t="shared" si="73"/>
        <v>3152.60946</v>
      </c>
      <c r="T1031" s="165">
        <f t="shared" si="74"/>
        <v>0.1867132867132867</v>
      </c>
      <c r="U1031" s="209"/>
      <c r="V1031" s="209" t="s">
        <v>1173</v>
      </c>
      <c r="W1031" s="208"/>
      <c r="X1031" s="209"/>
      <c r="Y1031" s="209"/>
      <c r="Z1031" s="209"/>
      <c r="AA1031" s="175">
        <f t="shared" si="75"/>
        <v>0</v>
      </c>
      <c r="AB1031" s="282"/>
      <c r="AC1031" s="313">
        <f t="shared" si="76"/>
        <v>1</v>
      </c>
    </row>
    <row r="1032" spans="8:30" ht="15" customHeight="1">
      <c r="H1032" s="181" t="s">
        <v>1017</v>
      </c>
      <c r="I1032" s="182" t="s">
        <v>257</v>
      </c>
      <c r="J1032" s="219" t="s">
        <v>1076</v>
      </c>
      <c r="K1032" s="220">
        <v>2003</v>
      </c>
      <c r="L1032" s="221" t="s">
        <v>1440</v>
      </c>
      <c r="M1032" s="221" t="s">
        <v>260</v>
      </c>
      <c r="N1032" s="221" t="s">
        <v>1438</v>
      </c>
      <c r="O1032" s="222"/>
      <c r="P1032" s="223" t="s">
        <v>1202</v>
      </c>
      <c r="Q1032" s="306">
        <v>246</v>
      </c>
      <c r="R1032" s="306">
        <v>1550</v>
      </c>
      <c r="S1032" s="210">
        <f t="shared" si="73"/>
        <v>3417.1641</v>
      </c>
      <c r="T1032" s="165">
        <f t="shared" si="74"/>
        <v>0.15870967741935485</v>
      </c>
      <c r="U1032" s="206"/>
      <c r="V1032" s="206" t="s">
        <v>1173</v>
      </c>
      <c r="W1032" s="208"/>
      <c r="X1032" s="206"/>
      <c r="Y1032" s="209"/>
      <c r="Z1032" s="206"/>
      <c r="AA1032" s="175">
        <f t="shared" si="75"/>
        <v>0</v>
      </c>
      <c r="AB1032" s="285"/>
      <c r="AC1032" s="313">
        <f t="shared" si="76"/>
        <v>1</v>
      </c>
      <c r="AD1032" s="308"/>
    </row>
    <row r="1033" spans="8:29" ht="15" customHeight="1">
      <c r="H1033" s="181" t="s">
        <v>1245</v>
      </c>
      <c r="I1033" s="182"/>
      <c r="J1033" s="183"/>
      <c r="K1033" s="184"/>
      <c r="L1033" s="185"/>
      <c r="M1033" s="185"/>
      <c r="N1033" s="185"/>
      <c r="O1033" s="195"/>
      <c r="P1033" s="196"/>
      <c r="Q1033" s="198"/>
      <c r="R1033" s="198"/>
      <c r="S1033" s="210">
        <f t="shared" si="73"/>
      </c>
      <c r="T1033" s="165">
        <f t="shared" si="74"/>
        <v>0</v>
      </c>
      <c r="U1033" s="206"/>
      <c r="V1033" s="206"/>
      <c r="W1033" s="214"/>
      <c r="X1033" s="206"/>
      <c r="Y1033" s="206"/>
      <c r="Z1033" s="203"/>
      <c r="AA1033" s="175">
        <f t="shared" si="75"/>
        <v>0</v>
      </c>
      <c r="AB1033" s="282"/>
      <c r="AC1033" s="313">
        <f t="shared" si="76"/>
      </c>
    </row>
    <row r="1034" spans="8:29" ht="15" customHeight="1">
      <c r="H1034" s="181" t="s">
        <v>1245</v>
      </c>
      <c r="I1034" s="182"/>
      <c r="J1034" s="183"/>
      <c r="K1034" s="184"/>
      <c r="L1034" s="185"/>
      <c r="M1034" s="185"/>
      <c r="N1034" s="185"/>
      <c r="O1034" s="195"/>
      <c r="P1034" s="196"/>
      <c r="Q1034" s="198"/>
      <c r="R1034" s="198"/>
      <c r="S1034" s="210">
        <f t="shared" si="73"/>
      </c>
      <c r="T1034" s="165">
        <f t="shared" si="74"/>
        <v>0</v>
      </c>
      <c r="U1034" s="206"/>
      <c r="V1034" s="206"/>
      <c r="W1034" s="214"/>
      <c r="X1034" s="206"/>
      <c r="Y1034" s="206"/>
      <c r="Z1034" s="203"/>
      <c r="AA1034" s="175">
        <f t="shared" si="75"/>
        <v>0</v>
      </c>
      <c r="AB1034" s="282"/>
      <c r="AC1034" s="313">
        <f t="shared" si="76"/>
      </c>
    </row>
    <row r="1035" spans="8:29" ht="15" customHeight="1">
      <c r="H1035" s="181" t="s">
        <v>1245</v>
      </c>
      <c r="I1035" s="182"/>
      <c r="J1035" s="183"/>
      <c r="K1035" s="184"/>
      <c r="L1035" s="185"/>
      <c r="M1035" s="185"/>
      <c r="N1035" s="185"/>
      <c r="O1035" s="195"/>
      <c r="P1035" s="196"/>
      <c r="Q1035" s="198"/>
      <c r="R1035" s="198"/>
      <c r="S1035" s="210">
        <f t="shared" si="73"/>
      </c>
      <c r="T1035" s="165">
        <f t="shared" si="74"/>
        <v>0</v>
      </c>
      <c r="U1035" s="206"/>
      <c r="V1035" s="206"/>
      <c r="W1035" s="214"/>
      <c r="X1035" s="206"/>
      <c r="Y1035" s="206"/>
      <c r="Z1035" s="203"/>
      <c r="AA1035" s="175">
        <f t="shared" si="75"/>
        <v>0</v>
      </c>
      <c r="AB1035" s="282"/>
      <c r="AC1035" s="313">
        <f t="shared" si="76"/>
      </c>
    </row>
    <row r="1036" spans="8:29" ht="15" customHeight="1">
      <c r="H1036" s="181" t="s">
        <v>1245</v>
      </c>
      <c r="I1036" s="182"/>
      <c r="J1036" s="183"/>
      <c r="K1036" s="184"/>
      <c r="L1036" s="185"/>
      <c r="M1036" s="185"/>
      <c r="N1036" s="185"/>
      <c r="O1036" s="195"/>
      <c r="P1036" s="196"/>
      <c r="Q1036" s="198"/>
      <c r="R1036" s="198"/>
      <c r="S1036" s="210">
        <f t="shared" si="73"/>
      </c>
      <c r="T1036" s="165">
        <f t="shared" si="74"/>
        <v>0</v>
      </c>
      <c r="U1036" s="206"/>
      <c r="V1036" s="206"/>
      <c r="W1036" s="214"/>
      <c r="X1036" s="206"/>
      <c r="Y1036" s="206"/>
      <c r="Z1036" s="203"/>
      <c r="AA1036" s="175">
        <f t="shared" si="75"/>
        <v>0</v>
      </c>
      <c r="AB1036" s="282"/>
      <c r="AC1036" s="313">
        <f t="shared" si="76"/>
      </c>
    </row>
    <row r="1037" spans="8:29" ht="15" customHeight="1">
      <c r="H1037" s="181" t="s">
        <v>1245</v>
      </c>
      <c r="I1037" s="182"/>
      <c r="J1037" s="183"/>
      <c r="K1037" s="184"/>
      <c r="L1037" s="185"/>
      <c r="M1037" s="185"/>
      <c r="N1037" s="185"/>
      <c r="O1037" s="195"/>
      <c r="P1037" s="196"/>
      <c r="Q1037" s="198"/>
      <c r="R1037" s="198"/>
      <c r="S1037" s="210">
        <f t="shared" si="73"/>
      </c>
      <c r="T1037" s="165">
        <f t="shared" si="74"/>
        <v>0</v>
      </c>
      <c r="U1037" s="206"/>
      <c r="V1037" s="206"/>
      <c r="W1037" s="214"/>
      <c r="X1037" s="206"/>
      <c r="Y1037" s="206"/>
      <c r="Z1037" s="203"/>
      <c r="AA1037" s="175">
        <f t="shared" si="75"/>
        <v>0</v>
      </c>
      <c r="AB1037" s="282"/>
      <c r="AC1037" s="313">
        <f t="shared" si="76"/>
      </c>
    </row>
    <row r="1038" spans="8:29" ht="15" customHeight="1">
      <c r="H1038" s="181" t="s">
        <v>1245</v>
      </c>
      <c r="I1038" s="182"/>
      <c r="J1038" s="183"/>
      <c r="K1038" s="184"/>
      <c r="L1038" s="185"/>
      <c r="M1038" s="185"/>
      <c r="N1038" s="185"/>
      <c r="O1038" s="195"/>
      <c r="P1038" s="196"/>
      <c r="Q1038" s="198"/>
      <c r="R1038" s="198"/>
      <c r="S1038" s="210">
        <f t="shared" si="73"/>
      </c>
      <c r="T1038" s="165">
        <f t="shared" si="74"/>
        <v>0</v>
      </c>
      <c r="U1038" s="206"/>
      <c r="V1038" s="206"/>
      <c r="W1038" s="214"/>
      <c r="X1038" s="206"/>
      <c r="Y1038" s="206"/>
      <c r="Z1038" s="203"/>
      <c r="AA1038" s="175">
        <f t="shared" si="75"/>
        <v>0</v>
      </c>
      <c r="AB1038" s="282"/>
      <c r="AC1038" s="313">
        <f t="shared" si="76"/>
      </c>
    </row>
    <row r="1039" spans="8:29" ht="15" customHeight="1">
      <c r="H1039" s="181" t="s">
        <v>1245</v>
      </c>
      <c r="I1039" s="182"/>
      <c r="J1039" s="183"/>
      <c r="K1039" s="184"/>
      <c r="L1039" s="185"/>
      <c r="M1039" s="185"/>
      <c r="N1039" s="185"/>
      <c r="O1039" s="195"/>
      <c r="P1039" s="196"/>
      <c r="Q1039" s="198"/>
      <c r="R1039" s="198"/>
      <c r="S1039" s="210">
        <f t="shared" si="73"/>
      </c>
      <c r="T1039" s="165">
        <f t="shared" si="74"/>
        <v>0</v>
      </c>
      <c r="U1039" s="206"/>
      <c r="V1039" s="206"/>
      <c r="W1039" s="214"/>
      <c r="X1039" s="206"/>
      <c r="Y1039" s="206"/>
      <c r="Z1039" s="203"/>
      <c r="AA1039" s="175">
        <f t="shared" si="75"/>
        <v>0</v>
      </c>
      <c r="AB1039" s="282"/>
      <c r="AC1039" s="313">
        <f t="shared" si="76"/>
      </c>
    </row>
    <row r="1040" spans="8:29" ht="15" customHeight="1">
      <c r="H1040" s="181" t="s">
        <v>1245</v>
      </c>
      <c r="I1040" s="182"/>
      <c r="J1040" s="183"/>
      <c r="K1040" s="184"/>
      <c r="L1040" s="185"/>
      <c r="M1040" s="185"/>
      <c r="N1040" s="185"/>
      <c r="O1040" s="195"/>
      <c r="P1040" s="196"/>
      <c r="Q1040" s="198"/>
      <c r="R1040" s="198"/>
      <c r="S1040" s="210">
        <f t="shared" si="73"/>
      </c>
      <c r="T1040" s="165">
        <f t="shared" si="74"/>
        <v>0</v>
      </c>
      <c r="U1040" s="206"/>
      <c r="V1040" s="206"/>
      <c r="W1040" s="214"/>
      <c r="X1040" s="206"/>
      <c r="Y1040" s="206"/>
      <c r="Z1040" s="203"/>
      <c r="AA1040" s="175">
        <f t="shared" si="75"/>
        <v>0</v>
      </c>
      <c r="AB1040" s="282"/>
      <c r="AC1040" s="313">
        <f t="shared" si="76"/>
      </c>
    </row>
    <row r="1041" spans="8:29" ht="15" customHeight="1">
      <c r="H1041" s="181" t="s">
        <v>1245</v>
      </c>
      <c r="I1041" s="182"/>
      <c r="J1041" s="183"/>
      <c r="K1041" s="184"/>
      <c r="L1041" s="185"/>
      <c r="M1041" s="185"/>
      <c r="N1041" s="185"/>
      <c r="O1041" s="195"/>
      <c r="P1041" s="196"/>
      <c r="Q1041" s="198"/>
      <c r="R1041" s="198"/>
      <c r="S1041" s="210">
        <f t="shared" si="73"/>
      </c>
      <c r="T1041" s="165">
        <f t="shared" si="74"/>
        <v>0</v>
      </c>
      <c r="U1041" s="206"/>
      <c r="V1041" s="206"/>
      <c r="W1041" s="214"/>
      <c r="X1041" s="206"/>
      <c r="Y1041" s="206"/>
      <c r="Z1041" s="203"/>
      <c r="AA1041" s="175">
        <f t="shared" si="75"/>
        <v>0</v>
      </c>
      <c r="AB1041" s="282"/>
      <c r="AC1041" s="313">
        <f t="shared" si="76"/>
      </c>
    </row>
    <row r="1042" spans="8:29" ht="15" customHeight="1">
      <c r="H1042" s="181" t="s">
        <v>1245</v>
      </c>
      <c r="I1042" s="182"/>
      <c r="J1042" s="183"/>
      <c r="K1042" s="184"/>
      <c r="L1042" s="185"/>
      <c r="M1042" s="185"/>
      <c r="N1042" s="185"/>
      <c r="O1042" s="195"/>
      <c r="P1042" s="196"/>
      <c r="Q1042" s="198"/>
      <c r="R1042" s="198"/>
      <c r="S1042" s="210">
        <f t="shared" si="73"/>
      </c>
      <c r="T1042" s="165">
        <f t="shared" si="74"/>
        <v>0</v>
      </c>
      <c r="U1042" s="206"/>
      <c r="V1042" s="206"/>
      <c r="W1042" s="214"/>
      <c r="X1042" s="206"/>
      <c r="Y1042" s="206"/>
      <c r="Z1042" s="203"/>
      <c r="AA1042" s="175">
        <f t="shared" si="75"/>
        <v>0</v>
      </c>
      <c r="AB1042" s="282"/>
      <c r="AC1042" s="313">
        <f t="shared" si="76"/>
      </c>
    </row>
    <row r="1043" spans="8:29" ht="15" customHeight="1">
      <c r="H1043" s="181" t="s">
        <v>1245</v>
      </c>
      <c r="I1043" s="182"/>
      <c r="J1043" s="183"/>
      <c r="K1043" s="184"/>
      <c r="L1043" s="185"/>
      <c r="M1043" s="185"/>
      <c r="N1043" s="185"/>
      <c r="O1043" s="195"/>
      <c r="P1043" s="196"/>
      <c r="Q1043" s="198"/>
      <c r="R1043" s="198"/>
      <c r="S1043" s="210">
        <f t="shared" si="73"/>
      </c>
      <c r="T1043" s="165">
        <f t="shared" si="74"/>
        <v>0</v>
      </c>
      <c r="U1043" s="206"/>
      <c r="V1043" s="206"/>
      <c r="W1043" s="214"/>
      <c r="X1043" s="206"/>
      <c r="Y1043" s="206"/>
      <c r="Z1043" s="203"/>
      <c r="AA1043" s="175">
        <f t="shared" si="75"/>
        <v>0</v>
      </c>
      <c r="AB1043" s="282"/>
      <c r="AC1043" s="313">
        <f t="shared" si="76"/>
      </c>
    </row>
    <row r="1044" spans="8:29" ht="15" customHeight="1">
      <c r="H1044" s="181" t="s">
        <v>1245</v>
      </c>
      <c r="I1044" s="182"/>
      <c r="J1044" s="183"/>
      <c r="K1044" s="184"/>
      <c r="L1044" s="185"/>
      <c r="M1044" s="185"/>
      <c r="N1044" s="185"/>
      <c r="O1044" s="195"/>
      <c r="P1044" s="196"/>
      <c r="Q1044" s="198"/>
      <c r="R1044" s="198"/>
      <c r="S1044" s="210">
        <f t="shared" si="73"/>
      </c>
      <c r="T1044" s="165">
        <f t="shared" si="74"/>
        <v>0</v>
      </c>
      <c r="U1044" s="206"/>
      <c r="V1044" s="206"/>
      <c r="W1044" s="214"/>
      <c r="X1044" s="206"/>
      <c r="Y1044" s="206"/>
      <c r="Z1044" s="203"/>
      <c r="AA1044" s="175">
        <f t="shared" si="75"/>
        <v>0</v>
      </c>
      <c r="AB1044" s="282"/>
      <c r="AC1044" s="313">
        <f t="shared" si="76"/>
      </c>
    </row>
    <row r="1045" spans="8:29" ht="15" customHeight="1">
      <c r="H1045" s="181" t="s">
        <v>1245</v>
      </c>
      <c r="I1045" s="182"/>
      <c r="J1045" s="183"/>
      <c r="K1045" s="184"/>
      <c r="L1045" s="185"/>
      <c r="M1045" s="185"/>
      <c r="N1045" s="185"/>
      <c r="O1045" s="195"/>
      <c r="P1045" s="196"/>
      <c r="Q1045" s="198"/>
      <c r="R1045" s="198"/>
      <c r="S1045" s="210">
        <f t="shared" si="73"/>
      </c>
      <c r="T1045" s="165">
        <f t="shared" si="74"/>
        <v>0</v>
      </c>
      <c r="U1045" s="206"/>
      <c r="V1045" s="206"/>
      <c r="W1045" s="214"/>
      <c r="X1045" s="206"/>
      <c r="Y1045" s="206"/>
      <c r="Z1045" s="203"/>
      <c r="AA1045" s="175">
        <f t="shared" si="75"/>
        <v>0</v>
      </c>
      <c r="AB1045" s="282"/>
      <c r="AC1045" s="313">
        <f t="shared" si="76"/>
      </c>
    </row>
    <row r="1046" spans="8:29" ht="15" customHeight="1">
      <c r="H1046" s="181" t="s">
        <v>1245</v>
      </c>
      <c r="I1046" s="182"/>
      <c r="J1046" s="183"/>
      <c r="K1046" s="184"/>
      <c r="L1046" s="185"/>
      <c r="M1046" s="185"/>
      <c r="N1046" s="185"/>
      <c r="O1046" s="195"/>
      <c r="P1046" s="196"/>
      <c r="Q1046" s="198"/>
      <c r="R1046" s="198"/>
      <c r="S1046" s="210">
        <f t="shared" si="73"/>
      </c>
      <c r="T1046" s="165">
        <f t="shared" si="74"/>
        <v>0</v>
      </c>
      <c r="U1046" s="206"/>
      <c r="V1046" s="206"/>
      <c r="W1046" s="214"/>
      <c r="X1046" s="206"/>
      <c r="Y1046" s="206"/>
      <c r="Z1046" s="203"/>
      <c r="AA1046" s="175">
        <f t="shared" si="75"/>
        <v>0</v>
      </c>
      <c r="AB1046" s="282"/>
      <c r="AC1046" s="313">
        <f t="shared" si="76"/>
      </c>
    </row>
    <row r="1047" spans="8:29" ht="15" customHeight="1">
      <c r="H1047" s="181" t="s">
        <v>1245</v>
      </c>
      <c r="I1047" s="182"/>
      <c r="J1047" s="183"/>
      <c r="K1047" s="184"/>
      <c r="L1047" s="185"/>
      <c r="M1047" s="185"/>
      <c r="N1047" s="185"/>
      <c r="O1047" s="195"/>
      <c r="P1047" s="196"/>
      <c r="Q1047" s="198"/>
      <c r="R1047" s="198"/>
      <c r="S1047" s="210">
        <f t="shared" si="73"/>
      </c>
      <c r="T1047" s="165">
        <f t="shared" si="74"/>
        <v>0</v>
      </c>
      <c r="U1047" s="206"/>
      <c r="V1047" s="206"/>
      <c r="W1047" s="214"/>
      <c r="X1047" s="206"/>
      <c r="Y1047" s="206"/>
      <c r="Z1047" s="203"/>
      <c r="AA1047" s="175">
        <f t="shared" si="75"/>
        <v>0</v>
      </c>
      <c r="AB1047" s="282"/>
      <c r="AC1047" s="313">
        <f t="shared" si="76"/>
      </c>
    </row>
    <row r="1048" spans="8:29" ht="15" customHeight="1">
      <c r="H1048" s="181" t="s">
        <v>1245</v>
      </c>
      <c r="I1048" s="182"/>
      <c r="J1048" s="183"/>
      <c r="K1048" s="184"/>
      <c r="L1048" s="185"/>
      <c r="M1048" s="185"/>
      <c r="N1048" s="185"/>
      <c r="O1048" s="195"/>
      <c r="P1048" s="196"/>
      <c r="Q1048" s="198"/>
      <c r="R1048" s="198"/>
      <c r="S1048" s="210">
        <f t="shared" si="73"/>
      </c>
      <c r="T1048" s="165">
        <f t="shared" si="74"/>
        <v>0</v>
      </c>
      <c r="U1048" s="206"/>
      <c r="V1048" s="206"/>
      <c r="W1048" s="214"/>
      <c r="X1048" s="206"/>
      <c r="Y1048" s="206"/>
      <c r="Z1048" s="203"/>
      <c r="AA1048" s="175">
        <f t="shared" si="75"/>
        <v>0</v>
      </c>
      <c r="AB1048" s="282"/>
      <c r="AC1048" s="313">
        <f t="shared" si="76"/>
      </c>
    </row>
    <row r="1049" spans="8:29" ht="15" customHeight="1">
      <c r="H1049" s="181" t="s">
        <v>1245</v>
      </c>
      <c r="I1049" s="182"/>
      <c r="J1049" s="183"/>
      <c r="K1049" s="184"/>
      <c r="L1049" s="185"/>
      <c r="M1049" s="185"/>
      <c r="N1049" s="185"/>
      <c r="O1049" s="195"/>
      <c r="P1049" s="196"/>
      <c r="Q1049" s="198"/>
      <c r="R1049" s="198"/>
      <c r="S1049" s="210">
        <f t="shared" si="73"/>
      </c>
      <c r="T1049" s="165">
        <f t="shared" si="74"/>
        <v>0</v>
      </c>
      <c r="U1049" s="206"/>
      <c r="V1049" s="206"/>
      <c r="W1049" s="214"/>
      <c r="X1049" s="206"/>
      <c r="Y1049" s="206"/>
      <c r="Z1049" s="203"/>
      <c r="AA1049" s="175">
        <f t="shared" si="75"/>
        <v>0</v>
      </c>
      <c r="AB1049" s="282"/>
      <c r="AC1049" s="313">
        <f t="shared" si="76"/>
      </c>
    </row>
    <row r="1050" spans="8:29" ht="15" customHeight="1">
      <c r="H1050" s="181" t="s">
        <v>1245</v>
      </c>
      <c r="I1050" s="182"/>
      <c r="J1050" s="183"/>
      <c r="K1050" s="184"/>
      <c r="L1050" s="185"/>
      <c r="M1050" s="185"/>
      <c r="N1050" s="185"/>
      <c r="O1050" s="195"/>
      <c r="P1050" s="196"/>
      <c r="Q1050" s="198"/>
      <c r="R1050" s="198"/>
      <c r="S1050" s="210">
        <f t="shared" si="73"/>
      </c>
      <c r="T1050" s="165">
        <f t="shared" si="74"/>
        <v>0</v>
      </c>
      <c r="U1050" s="206"/>
      <c r="V1050" s="206"/>
      <c r="W1050" s="214"/>
      <c r="X1050" s="206"/>
      <c r="Y1050" s="206"/>
      <c r="Z1050" s="203"/>
      <c r="AA1050" s="175">
        <f t="shared" si="75"/>
        <v>0</v>
      </c>
      <c r="AB1050" s="282"/>
      <c r="AC1050" s="313">
        <f t="shared" si="76"/>
      </c>
    </row>
    <row r="1051" spans="8:29" ht="15" customHeight="1">
      <c r="H1051" s="181" t="s">
        <v>1245</v>
      </c>
      <c r="I1051" s="182"/>
      <c r="J1051" s="183"/>
      <c r="K1051" s="184"/>
      <c r="L1051" s="185"/>
      <c r="M1051" s="185"/>
      <c r="N1051" s="185"/>
      <c r="O1051" s="195"/>
      <c r="P1051" s="196"/>
      <c r="Q1051" s="198"/>
      <c r="R1051" s="198"/>
      <c r="S1051" s="210">
        <f aca="true" t="shared" si="77" ref="S1051:S1082">IF(R1051&gt;0,R1051*2.204622,"")</f>
      </c>
      <c r="T1051" s="165">
        <f t="shared" si="74"/>
        <v>0</v>
      </c>
      <c r="U1051" s="206"/>
      <c r="V1051" s="206"/>
      <c r="W1051" s="214"/>
      <c r="X1051" s="206"/>
      <c r="Y1051" s="206"/>
      <c r="Z1051" s="203"/>
      <c r="AA1051" s="175">
        <f t="shared" si="75"/>
        <v>0</v>
      </c>
      <c r="AB1051" s="282"/>
      <c r="AC1051" s="313">
        <f t="shared" si="76"/>
      </c>
    </row>
    <row r="1052" spans="8:29" ht="15" customHeight="1">
      <c r="H1052" s="181" t="s">
        <v>1245</v>
      </c>
      <c r="I1052" s="182"/>
      <c r="J1052" s="183"/>
      <c r="K1052" s="184"/>
      <c r="L1052" s="185"/>
      <c r="M1052" s="185"/>
      <c r="N1052" s="185"/>
      <c r="O1052" s="195"/>
      <c r="P1052" s="196"/>
      <c r="Q1052" s="198"/>
      <c r="R1052" s="198"/>
      <c r="S1052" s="210">
        <f t="shared" si="77"/>
      </c>
      <c r="T1052" s="165">
        <f t="shared" si="74"/>
        <v>0</v>
      </c>
      <c r="U1052" s="206"/>
      <c r="V1052" s="206"/>
      <c r="W1052" s="214"/>
      <c r="X1052" s="206"/>
      <c r="Y1052" s="206"/>
      <c r="Z1052" s="203"/>
      <c r="AA1052" s="175">
        <f t="shared" si="75"/>
        <v>0</v>
      </c>
      <c r="AB1052" s="282"/>
      <c r="AC1052" s="313">
        <f t="shared" si="76"/>
      </c>
    </row>
    <row r="1053" spans="8:29" ht="15" customHeight="1">
      <c r="H1053" s="181" t="s">
        <v>1245</v>
      </c>
      <c r="I1053" s="182"/>
      <c r="J1053" s="183"/>
      <c r="K1053" s="184"/>
      <c r="L1053" s="185"/>
      <c r="M1053" s="185"/>
      <c r="N1053" s="185"/>
      <c r="O1053" s="195"/>
      <c r="P1053" s="196"/>
      <c r="Q1053" s="198"/>
      <c r="R1053" s="198"/>
      <c r="S1053" s="210">
        <f t="shared" si="77"/>
      </c>
      <c r="T1053" s="165">
        <f t="shared" si="74"/>
        <v>0</v>
      </c>
      <c r="U1053" s="206"/>
      <c r="V1053" s="206"/>
      <c r="W1053" s="214"/>
      <c r="X1053" s="206"/>
      <c r="Y1053" s="206"/>
      <c r="Z1053" s="203"/>
      <c r="AA1053" s="175">
        <f t="shared" si="75"/>
        <v>0</v>
      </c>
      <c r="AB1053" s="282"/>
      <c r="AC1053" s="313">
        <f t="shared" si="76"/>
      </c>
    </row>
    <row r="1054" spans="8:29" ht="15" customHeight="1">
      <c r="H1054" s="181" t="s">
        <v>1245</v>
      </c>
      <c r="I1054" s="182"/>
      <c r="J1054" s="183"/>
      <c r="K1054" s="184"/>
      <c r="L1054" s="185"/>
      <c r="M1054" s="185"/>
      <c r="N1054" s="185"/>
      <c r="O1054" s="195"/>
      <c r="P1054" s="196"/>
      <c r="Q1054" s="198"/>
      <c r="R1054" s="198"/>
      <c r="S1054" s="210">
        <f t="shared" si="77"/>
      </c>
      <c r="T1054" s="165">
        <f t="shared" si="74"/>
        <v>0</v>
      </c>
      <c r="U1054" s="206"/>
      <c r="V1054" s="206"/>
      <c r="W1054" s="214"/>
      <c r="X1054" s="206"/>
      <c r="Y1054" s="206"/>
      <c r="Z1054" s="203"/>
      <c r="AA1054" s="175">
        <f t="shared" si="75"/>
        <v>0</v>
      </c>
      <c r="AB1054" s="282"/>
      <c r="AC1054" s="313">
        <f t="shared" si="76"/>
      </c>
    </row>
    <row r="1055" spans="8:29" ht="15" customHeight="1">
      <c r="H1055" s="181" t="s">
        <v>1245</v>
      </c>
      <c r="I1055" s="182"/>
      <c r="J1055" s="183"/>
      <c r="K1055" s="184"/>
      <c r="L1055" s="185"/>
      <c r="M1055" s="185"/>
      <c r="N1055" s="185"/>
      <c r="O1055" s="195"/>
      <c r="P1055" s="196"/>
      <c r="Q1055" s="198"/>
      <c r="R1055" s="198"/>
      <c r="S1055" s="210">
        <f t="shared" si="77"/>
      </c>
      <c r="T1055" s="165">
        <f t="shared" si="74"/>
        <v>0</v>
      </c>
      <c r="U1055" s="206"/>
      <c r="V1055" s="206"/>
      <c r="W1055" s="214"/>
      <c r="X1055" s="206"/>
      <c r="Y1055" s="206"/>
      <c r="Z1055" s="203"/>
      <c r="AA1055" s="175">
        <f t="shared" si="75"/>
        <v>0</v>
      </c>
      <c r="AB1055" s="282"/>
      <c r="AC1055" s="313">
        <f t="shared" si="76"/>
      </c>
    </row>
    <row r="1056" spans="8:29" ht="15" customHeight="1">
      <c r="H1056" s="181" t="s">
        <v>1245</v>
      </c>
      <c r="I1056" s="182"/>
      <c r="J1056" s="183"/>
      <c r="K1056" s="184"/>
      <c r="L1056" s="185"/>
      <c r="M1056" s="185"/>
      <c r="N1056" s="185"/>
      <c r="O1056" s="195"/>
      <c r="P1056" s="196"/>
      <c r="Q1056" s="198"/>
      <c r="R1056" s="198"/>
      <c r="S1056" s="210">
        <f t="shared" si="77"/>
      </c>
      <c r="T1056" s="165">
        <f t="shared" si="74"/>
        <v>0</v>
      </c>
      <c r="U1056" s="206"/>
      <c r="V1056" s="206"/>
      <c r="W1056" s="214"/>
      <c r="X1056" s="206"/>
      <c r="Y1056" s="206"/>
      <c r="Z1056" s="203"/>
      <c r="AA1056" s="175">
        <f t="shared" si="75"/>
        <v>0</v>
      </c>
      <c r="AB1056" s="282"/>
      <c r="AC1056" s="313">
        <f t="shared" si="76"/>
      </c>
    </row>
    <row r="1057" spans="8:29" ht="15" customHeight="1">
      <c r="H1057" s="181" t="s">
        <v>1245</v>
      </c>
      <c r="I1057" s="182"/>
      <c r="J1057" s="183"/>
      <c r="K1057" s="184"/>
      <c r="L1057" s="185"/>
      <c r="M1057" s="185"/>
      <c r="N1057" s="185"/>
      <c r="O1057" s="195"/>
      <c r="P1057" s="196"/>
      <c r="Q1057" s="198"/>
      <c r="R1057" s="198"/>
      <c r="S1057" s="210">
        <f t="shared" si="77"/>
      </c>
      <c r="T1057" s="165">
        <f t="shared" si="74"/>
        <v>0</v>
      </c>
      <c r="U1057" s="206"/>
      <c r="V1057" s="206"/>
      <c r="W1057" s="214"/>
      <c r="X1057" s="206"/>
      <c r="Y1057" s="206"/>
      <c r="Z1057" s="203"/>
      <c r="AA1057" s="175">
        <f t="shared" si="75"/>
        <v>0</v>
      </c>
      <c r="AB1057" s="282"/>
      <c r="AC1057" s="313">
        <f t="shared" si="76"/>
      </c>
    </row>
    <row r="1058" spans="8:29" ht="15" customHeight="1">
      <c r="H1058" s="181" t="s">
        <v>1245</v>
      </c>
      <c r="I1058" s="182"/>
      <c r="J1058" s="183"/>
      <c r="K1058" s="184"/>
      <c r="L1058" s="185"/>
      <c r="M1058" s="185"/>
      <c r="N1058" s="185"/>
      <c r="O1058" s="195"/>
      <c r="P1058" s="196"/>
      <c r="Q1058" s="198"/>
      <c r="R1058" s="198"/>
      <c r="S1058" s="210">
        <f t="shared" si="77"/>
      </c>
      <c r="T1058" s="165">
        <f t="shared" si="74"/>
        <v>0</v>
      </c>
      <c r="U1058" s="206"/>
      <c r="V1058" s="206"/>
      <c r="W1058" s="214"/>
      <c r="X1058" s="206"/>
      <c r="Y1058" s="206"/>
      <c r="Z1058" s="203"/>
      <c r="AA1058" s="175">
        <f t="shared" si="75"/>
        <v>0</v>
      </c>
      <c r="AB1058" s="282"/>
      <c r="AC1058" s="313">
        <f t="shared" si="76"/>
      </c>
    </row>
    <row r="1059" spans="8:29" ht="15" customHeight="1">
      <c r="H1059" s="181" t="s">
        <v>1245</v>
      </c>
      <c r="I1059" s="182"/>
      <c r="J1059" s="183"/>
      <c r="K1059" s="184"/>
      <c r="L1059" s="185"/>
      <c r="M1059" s="185"/>
      <c r="N1059" s="185"/>
      <c r="O1059" s="195"/>
      <c r="P1059" s="196"/>
      <c r="Q1059" s="198"/>
      <c r="R1059" s="198"/>
      <c r="S1059" s="210">
        <f t="shared" si="77"/>
      </c>
      <c r="T1059" s="165">
        <f t="shared" si="74"/>
        <v>0</v>
      </c>
      <c r="U1059" s="206"/>
      <c r="V1059" s="206"/>
      <c r="W1059" s="214"/>
      <c r="X1059" s="206"/>
      <c r="Y1059" s="206"/>
      <c r="Z1059" s="203"/>
      <c r="AA1059" s="175">
        <f t="shared" si="75"/>
        <v>0</v>
      </c>
      <c r="AB1059" s="282"/>
      <c r="AC1059" s="313">
        <f t="shared" si="76"/>
      </c>
    </row>
    <row r="1060" spans="8:29" ht="15" customHeight="1">
      <c r="H1060" s="181" t="s">
        <v>1245</v>
      </c>
      <c r="I1060" s="182"/>
      <c r="J1060" s="183"/>
      <c r="K1060" s="184"/>
      <c r="L1060" s="185"/>
      <c r="M1060" s="185"/>
      <c r="N1060" s="185"/>
      <c r="O1060" s="195"/>
      <c r="P1060" s="196"/>
      <c r="Q1060" s="198"/>
      <c r="R1060" s="198"/>
      <c r="S1060" s="210">
        <f t="shared" si="77"/>
      </c>
      <c r="T1060" s="165">
        <f t="shared" si="74"/>
        <v>0</v>
      </c>
      <c r="U1060" s="206"/>
      <c r="V1060" s="206"/>
      <c r="W1060" s="214"/>
      <c r="X1060" s="206"/>
      <c r="Y1060" s="206"/>
      <c r="Z1060" s="203"/>
      <c r="AA1060" s="175">
        <f t="shared" si="75"/>
        <v>0</v>
      </c>
      <c r="AB1060" s="282"/>
      <c r="AC1060" s="313">
        <f t="shared" si="76"/>
      </c>
    </row>
    <row r="1061" spans="8:29" ht="15" customHeight="1">
      <c r="H1061" s="181" t="s">
        <v>1245</v>
      </c>
      <c r="I1061" s="182"/>
      <c r="J1061" s="183"/>
      <c r="K1061" s="184"/>
      <c r="L1061" s="185"/>
      <c r="M1061" s="185"/>
      <c r="N1061" s="185"/>
      <c r="O1061" s="195"/>
      <c r="P1061" s="196"/>
      <c r="Q1061" s="198"/>
      <c r="R1061" s="198"/>
      <c r="S1061" s="210">
        <f t="shared" si="77"/>
      </c>
      <c r="T1061" s="165">
        <f t="shared" si="74"/>
        <v>0</v>
      </c>
      <c r="U1061" s="206"/>
      <c r="V1061" s="206"/>
      <c r="W1061" s="214"/>
      <c r="X1061" s="206"/>
      <c r="Y1061" s="206"/>
      <c r="Z1061" s="203"/>
      <c r="AA1061" s="175">
        <f t="shared" si="75"/>
        <v>0</v>
      </c>
      <c r="AB1061" s="282"/>
      <c r="AC1061" s="313">
        <f t="shared" si="76"/>
      </c>
    </row>
    <row r="1062" spans="8:29" ht="15" customHeight="1">
      <c r="H1062" s="181" t="s">
        <v>1245</v>
      </c>
      <c r="I1062" s="182"/>
      <c r="J1062" s="183"/>
      <c r="K1062" s="184"/>
      <c r="L1062" s="185"/>
      <c r="M1062" s="185"/>
      <c r="N1062" s="185"/>
      <c r="O1062" s="195"/>
      <c r="P1062" s="196"/>
      <c r="Q1062" s="198"/>
      <c r="R1062" s="198"/>
      <c r="S1062" s="210">
        <f t="shared" si="77"/>
      </c>
      <c r="T1062" s="165">
        <f t="shared" si="74"/>
        <v>0</v>
      </c>
      <c r="U1062" s="206"/>
      <c r="V1062" s="206"/>
      <c r="W1062" s="214"/>
      <c r="X1062" s="206"/>
      <c r="Y1062" s="206"/>
      <c r="Z1062" s="203"/>
      <c r="AA1062" s="175">
        <f t="shared" si="75"/>
        <v>0</v>
      </c>
      <c r="AB1062" s="282"/>
      <c r="AC1062" s="313">
        <f t="shared" si="76"/>
      </c>
    </row>
    <row r="1063" spans="8:29" ht="15" customHeight="1">
      <c r="H1063" s="181" t="s">
        <v>1245</v>
      </c>
      <c r="I1063" s="182"/>
      <c r="J1063" s="183"/>
      <c r="K1063" s="184"/>
      <c r="L1063" s="185"/>
      <c r="M1063" s="185"/>
      <c r="N1063" s="185"/>
      <c r="O1063" s="195"/>
      <c r="P1063" s="196"/>
      <c r="Q1063" s="198"/>
      <c r="R1063" s="198"/>
      <c r="S1063" s="210">
        <f t="shared" si="77"/>
      </c>
      <c r="T1063" s="165">
        <f t="shared" si="74"/>
        <v>0</v>
      </c>
      <c r="U1063" s="206"/>
      <c r="V1063" s="206"/>
      <c r="W1063" s="214"/>
      <c r="X1063" s="206"/>
      <c r="Y1063" s="206"/>
      <c r="Z1063" s="203"/>
      <c r="AA1063" s="175">
        <f t="shared" si="75"/>
        <v>0</v>
      </c>
      <c r="AB1063" s="282"/>
      <c r="AC1063" s="313">
        <f t="shared" si="76"/>
      </c>
    </row>
    <row r="1064" spans="8:29" ht="15" customHeight="1">
      <c r="H1064" s="181" t="s">
        <v>1245</v>
      </c>
      <c r="I1064" s="182"/>
      <c r="J1064" s="183"/>
      <c r="K1064" s="184"/>
      <c r="L1064" s="185"/>
      <c r="M1064" s="185"/>
      <c r="N1064" s="185"/>
      <c r="O1064" s="195"/>
      <c r="P1064" s="196"/>
      <c r="Q1064" s="198"/>
      <c r="R1064" s="198"/>
      <c r="S1064" s="210">
        <f t="shared" si="77"/>
      </c>
      <c r="T1064" s="165">
        <f t="shared" si="74"/>
        <v>0</v>
      </c>
      <c r="U1064" s="206"/>
      <c r="V1064" s="206"/>
      <c r="W1064" s="214"/>
      <c r="X1064" s="206"/>
      <c r="Y1064" s="206"/>
      <c r="Z1064" s="203"/>
      <c r="AA1064" s="175">
        <f t="shared" si="75"/>
        <v>0</v>
      </c>
      <c r="AB1064" s="282"/>
      <c r="AC1064" s="313">
        <f t="shared" si="76"/>
      </c>
    </row>
    <row r="1065" spans="8:29" ht="15" customHeight="1">
      <c r="H1065" s="181" t="s">
        <v>1245</v>
      </c>
      <c r="I1065" s="182"/>
      <c r="J1065" s="183"/>
      <c r="K1065" s="184"/>
      <c r="L1065" s="185"/>
      <c r="M1065" s="185"/>
      <c r="N1065" s="185"/>
      <c r="O1065" s="195"/>
      <c r="P1065" s="196"/>
      <c r="Q1065" s="198"/>
      <c r="R1065" s="198"/>
      <c r="S1065" s="210">
        <f t="shared" si="77"/>
      </c>
      <c r="T1065" s="165">
        <f t="shared" si="74"/>
        <v>0</v>
      </c>
      <c r="U1065" s="206"/>
      <c r="V1065" s="206"/>
      <c r="W1065" s="214"/>
      <c r="X1065" s="206"/>
      <c r="Y1065" s="206"/>
      <c r="Z1065" s="203"/>
      <c r="AA1065" s="175">
        <f t="shared" si="75"/>
        <v>0</v>
      </c>
      <c r="AB1065" s="282"/>
      <c r="AC1065" s="313">
        <f t="shared" si="76"/>
      </c>
    </row>
    <row r="1066" spans="8:29" ht="15" customHeight="1">
      <c r="H1066" s="181" t="s">
        <v>1245</v>
      </c>
      <c r="I1066" s="182"/>
      <c r="J1066" s="183"/>
      <c r="K1066" s="184"/>
      <c r="L1066" s="185"/>
      <c r="M1066" s="185"/>
      <c r="N1066" s="185"/>
      <c r="O1066" s="195"/>
      <c r="P1066" s="196"/>
      <c r="Q1066" s="198"/>
      <c r="R1066" s="198"/>
      <c r="S1066" s="210">
        <f t="shared" si="77"/>
      </c>
      <c r="T1066" s="165">
        <f t="shared" si="74"/>
        <v>0</v>
      </c>
      <c r="U1066" s="206"/>
      <c r="V1066" s="206"/>
      <c r="W1066" s="214"/>
      <c r="X1066" s="206"/>
      <c r="Y1066" s="206"/>
      <c r="Z1066" s="203"/>
      <c r="AA1066" s="175">
        <f t="shared" si="75"/>
        <v>0</v>
      </c>
      <c r="AB1066" s="282"/>
      <c r="AC1066" s="313">
        <f t="shared" si="76"/>
      </c>
    </row>
    <row r="1067" spans="8:29" ht="15" customHeight="1">
      <c r="H1067" s="181" t="s">
        <v>1245</v>
      </c>
      <c r="I1067" s="182"/>
      <c r="J1067" s="183"/>
      <c r="K1067" s="184"/>
      <c r="L1067" s="185"/>
      <c r="M1067" s="185"/>
      <c r="N1067" s="185"/>
      <c r="O1067" s="195"/>
      <c r="P1067" s="196"/>
      <c r="Q1067" s="198"/>
      <c r="R1067" s="198"/>
      <c r="S1067" s="210">
        <f t="shared" si="77"/>
      </c>
      <c r="T1067" s="165">
        <f t="shared" si="74"/>
        <v>0</v>
      </c>
      <c r="U1067" s="206"/>
      <c r="V1067" s="206"/>
      <c r="W1067" s="214"/>
      <c r="X1067" s="206"/>
      <c r="Y1067" s="206"/>
      <c r="Z1067" s="203"/>
      <c r="AA1067" s="175">
        <f t="shared" si="75"/>
        <v>0</v>
      </c>
      <c r="AB1067" s="282"/>
      <c r="AC1067" s="313">
        <f t="shared" si="76"/>
      </c>
    </row>
    <row r="1068" spans="8:29" ht="15" customHeight="1">
      <c r="H1068" s="181" t="s">
        <v>1245</v>
      </c>
      <c r="I1068" s="182"/>
      <c r="J1068" s="183"/>
      <c r="K1068" s="184"/>
      <c r="L1068" s="185"/>
      <c r="M1068" s="185"/>
      <c r="N1068" s="185"/>
      <c r="O1068" s="195"/>
      <c r="P1068" s="196"/>
      <c r="Q1068" s="198"/>
      <c r="R1068" s="198"/>
      <c r="S1068" s="210">
        <f t="shared" si="77"/>
      </c>
      <c r="T1068" s="165">
        <f t="shared" si="74"/>
        <v>0</v>
      </c>
      <c r="U1068" s="206"/>
      <c r="V1068" s="206"/>
      <c r="W1068" s="214"/>
      <c r="X1068" s="206"/>
      <c r="Y1068" s="206"/>
      <c r="Z1068" s="203"/>
      <c r="AA1068" s="175">
        <f t="shared" si="75"/>
        <v>0</v>
      </c>
      <c r="AB1068" s="282"/>
      <c r="AC1068" s="313">
        <f t="shared" si="76"/>
      </c>
    </row>
    <row r="1069" spans="8:29" ht="15" customHeight="1">
      <c r="H1069" s="181" t="s">
        <v>1245</v>
      </c>
      <c r="I1069" s="182"/>
      <c r="J1069" s="183"/>
      <c r="K1069" s="184"/>
      <c r="L1069" s="185"/>
      <c r="M1069" s="185"/>
      <c r="N1069" s="185"/>
      <c r="O1069" s="195"/>
      <c r="P1069" s="196"/>
      <c r="Q1069" s="198"/>
      <c r="R1069" s="198"/>
      <c r="S1069" s="210">
        <f t="shared" si="77"/>
      </c>
      <c r="T1069" s="165">
        <f t="shared" si="74"/>
        <v>0</v>
      </c>
      <c r="U1069" s="206"/>
      <c r="V1069" s="206"/>
      <c r="W1069" s="214"/>
      <c r="X1069" s="206"/>
      <c r="Y1069" s="206"/>
      <c r="Z1069" s="203"/>
      <c r="AA1069" s="175">
        <f t="shared" si="75"/>
        <v>0</v>
      </c>
      <c r="AB1069" s="282"/>
      <c r="AC1069" s="313">
        <f t="shared" si="76"/>
      </c>
    </row>
    <row r="1070" spans="8:29" ht="15" customHeight="1">
      <c r="H1070" s="181" t="s">
        <v>1245</v>
      </c>
      <c r="I1070" s="182"/>
      <c r="J1070" s="183"/>
      <c r="K1070" s="184"/>
      <c r="L1070" s="185"/>
      <c r="M1070" s="185"/>
      <c r="N1070" s="185"/>
      <c r="O1070" s="195"/>
      <c r="P1070" s="196"/>
      <c r="Q1070" s="198"/>
      <c r="R1070" s="198"/>
      <c r="S1070" s="210">
        <f t="shared" si="77"/>
      </c>
      <c r="T1070" s="165">
        <f t="shared" si="74"/>
        <v>0</v>
      </c>
      <c r="U1070" s="206"/>
      <c r="V1070" s="206"/>
      <c r="W1070" s="214"/>
      <c r="X1070" s="206"/>
      <c r="Y1070" s="206"/>
      <c r="Z1070" s="203"/>
      <c r="AA1070" s="175">
        <f t="shared" si="75"/>
        <v>0</v>
      </c>
      <c r="AB1070" s="282"/>
      <c r="AC1070" s="313">
        <f t="shared" si="76"/>
      </c>
    </row>
    <row r="1071" spans="8:29" ht="15" customHeight="1">
      <c r="H1071" s="181" t="s">
        <v>1245</v>
      </c>
      <c r="I1071" s="182"/>
      <c r="J1071" s="183"/>
      <c r="K1071" s="184"/>
      <c r="L1071" s="185"/>
      <c r="M1071" s="185"/>
      <c r="N1071" s="185"/>
      <c r="O1071" s="195"/>
      <c r="P1071" s="196"/>
      <c r="Q1071" s="198"/>
      <c r="R1071" s="198"/>
      <c r="S1071" s="210">
        <f t="shared" si="77"/>
      </c>
      <c r="T1071" s="165">
        <f t="shared" si="74"/>
        <v>0</v>
      </c>
      <c r="U1071" s="206"/>
      <c r="V1071" s="206"/>
      <c r="W1071" s="214"/>
      <c r="X1071" s="206"/>
      <c r="Y1071" s="206"/>
      <c r="Z1071" s="203"/>
      <c r="AA1071" s="175">
        <f t="shared" si="75"/>
        <v>0</v>
      </c>
      <c r="AB1071" s="282"/>
      <c r="AC1071" s="313">
        <f t="shared" si="76"/>
      </c>
    </row>
    <row r="1072" spans="8:29" ht="15" customHeight="1">
      <c r="H1072" s="181" t="s">
        <v>1245</v>
      </c>
      <c r="I1072" s="182"/>
      <c r="J1072" s="183"/>
      <c r="K1072" s="184"/>
      <c r="L1072" s="185"/>
      <c r="M1072" s="185"/>
      <c r="N1072" s="185"/>
      <c r="O1072" s="195"/>
      <c r="P1072" s="196"/>
      <c r="Q1072" s="198"/>
      <c r="R1072" s="198"/>
      <c r="S1072" s="210">
        <f t="shared" si="77"/>
      </c>
      <c r="T1072" s="165">
        <f t="shared" si="74"/>
        <v>0</v>
      </c>
      <c r="U1072" s="206"/>
      <c r="V1072" s="206"/>
      <c r="W1072" s="214"/>
      <c r="X1072" s="206"/>
      <c r="Y1072" s="206"/>
      <c r="Z1072" s="203"/>
      <c r="AA1072" s="175">
        <f t="shared" si="75"/>
        <v>0</v>
      </c>
      <c r="AB1072" s="282"/>
      <c r="AC1072" s="313">
        <f t="shared" si="76"/>
      </c>
    </row>
    <row r="1073" spans="8:29" ht="15" customHeight="1">
      <c r="H1073" s="181" t="s">
        <v>1245</v>
      </c>
      <c r="I1073" s="182"/>
      <c r="J1073" s="183"/>
      <c r="K1073" s="184"/>
      <c r="L1073" s="185"/>
      <c r="M1073" s="185"/>
      <c r="N1073" s="185"/>
      <c r="O1073" s="195"/>
      <c r="P1073" s="196"/>
      <c r="Q1073" s="198"/>
      <c r="R1073" s="198"/>
      <c r="S1073" s="210">
        <f t="shared" si="77"/>
      </c>
      <c r="T1073" s="165">
        <f t="shared" si="74"/>
        <v>0</v>
      </c>
      <c r="U1073" s="206"/>
      <c r="V1073" s="206"/>
      <c r="W1073" s="214"/>
      <c r="X1073" s="206"/>
      <c r="Y1073" s="206"/>
      <c r="Z1073" s="203"/>
      <c r="AA1073" s="175">
        <f t="shared" si="75"/>
        <v>0</v>
      </c>
      <c r="AB1073" s="282"/>
      <c r="AC1073" s="313">
        <f t="shared" si="76"/>
      </c>
    </row>
    <row r="1074" spans="8:29" ht="15" customHeight="1">
      <c r="H1074" s="181" t="s">
        <v>1245</v>
      </c>
      <c r="I1074" s="182"/>
      <c r="J1074" s="183"/>
      <c r="K1074" s="184"/>
      <c r="L1074" s="185"/>
      <c r="M1074" s="185"/>
      <c r="N1074" s="185"/>
      <c r="O1074" s="195"/>
      <c r="P1074" s="196"/>
      <c r="Q1074" s="198"/>
      <c r="R1074" s="198"/>
      <c r="S1074" s="210">
        <f t="shared" si="77"/>
      </c>
      <c r="T1074" s="165">
        <f t="shared" si="74"/>
        <v>0</v>
      </c>
      <c r="U1074" s="206"/>
      <c r="V1074" s="206"/>
      <c r="W1074" s="214"/>
      <c r="X1074" s="206"/>
      <c r="Y1074" s="206"/>
      <c r="Z1074" s="203"/>
      <c r="AA1074" s="175">
        <f t="shared" si="75"/>
        <v>0</v>
      </c>
      <c r="AB1074" s="282"/>
      <c r="AC1074" s="313">
        <f t="shared" si="76"/>
      </c>
    </row>
    <row r="1075" spans="8:29" ht="15" customHeight="1">
      <c r="H1075" s="181" t="s">
        <v>1245</v>
      </c>
      <c r="I1075" s="182"/>
      <c r="J1075" s="183"/>
      <c r="K1075" s="184"/>
      <c r="L1075" s="185"/>
      <c r="M1075" s="185"/>
      <c r="N1075" s="185"/>
      <c r="O1075" s="195"/>
      <c r="P1075" s="196"/>
      <c r="Q1075" s="198"/>
      <c r="R1075" s="198"/>
      <c r="S1075" s="210">
        <f t="shared" si="77"/>
      </c>
      <c r="T1075" s="165">
        <f t="shared" si="74"/>
        <v>0</v>
      </c>
      <c r="U1075" s="206"/>
      <c r="V1075" s="206"/>
      <c r="W1075" s="214"/>
      <c r="X1075" s="206"/>
      <c r="Y1075" s="206"/>
      <c r="Z1075" s="203"/>
      <c r="AA1075" s="175">
        <f t="shared" si="75"/>
        <v>0</v>
      </c>
      <c r="AB1075" s="282"/>
      <c r="AC1075" s="313">
        <f t="shared" si="76"/>
      </c>
    </row>
    <row r="1076" spans="8:29" ht="15" customHeight="1">
      <c r="H1076" s="181" t="s">
        <v>1245</v>
      </c>
      <c r="I1076" s="182"/>
      <c r="J1076" s="183"/>
      <c r="K1076" s="184"/>
      <c r="L1076" s="185"/>
      <c r="M1076" s="185"/>
      <c r="N1076" s="185"/>
      <c r="O1076" s="195"/>
      <c r="P1076" s="196"/>
      <c r="Q1076" s="198"/>
      <c r="R1076" s="198"/>
      <c r="S1076" s="210">
        <f t="shared" si="77"/>
      </c>
      <c r="T1076" s="165">
        <f t="shared" si="74"/>
        <v>0</v>
      </c>
      <c r="U1076" s="206"/>
      <c r="V1076" s="206"/>
      <c r="W1076" s="214"/>
      <c r="X1076" s="206"/>
      <c r="Y1076" s="206"/>
      <c r="Z1076" s="203"/>
      <c r="AA1076" s="175">
        <f t="shared" si="75"/>
        <v>0</v>
      </c>
      <c r="AB1076" s="282"/>
      <c r="AC1076" s="313">
        <f t="shared" si="76"/>
      </c>
    </row>
    <row r="1077" spans="8:29" ht="15" customHeight="1">
      <c r="H1077" s="181" t="s">
        <v>1245</v>
      </c>
      <c r="I1077" s="182"/>
      <c r="J1077" s="183"/>
      <c r="K1077" s="184"/>
      <c r="L1077" s="185"/>
      <c r="M1077" s="185"/>
      <c r="N1077" s="185"/>
      <c r="O1077" s="195"/>
      <c r="P1077" s="196"/>
      <c r="Q1077" s="198"/>
      <c r="R1077" s="198"/>
      <c r="S1077" s="210">
        <f t="shared" si="77"/>
      </c>
      <c r="T1077" s="165">
        <f t="shared" si="74"/>
        <v>0</v>
      </c>
      <c r="U1077" s="206"/>
      <c r="V1077" s="206"/>
      <c r="W1077" s="214"/>
      <c r="X1077" s="206"/>
      <c r="Y1077" s="206"/>
      <c r="Z1077" s="203"/>
      <c r="AA1077" s="175">
        <f t="shared" si="75"/>
        <v>0</v>
      </c>
      <c r="AB1077" s="282"/>
      <c r="AC1077" s="313">
        <f t="shared" si="76"/>
      </c>
    </row>
    <row r="1078" spans="8:29" ht="15" customHeight="1">
      <c r="H1078" s="181" t="s">
        <v>1245</v>
      </c>
      <c r="I1078" s="182"/>
      <c r="J1078" s="183"/>
      <c r="K1078" s="184"/>
      <c r="L1078" s="185"/>
      <c r="M1078" s="185"/>
      <c r="N1078" s="185"/>
      <c r="O1078" s="195"/>
      <c r="P1078" s="196"/>
      <c r="Q1078" s="198"/>
      <c r="R1078" s="198"/>
      <c r="S1078" s="210">
        <f t="shared" si="77"/>
      </c>
      <c r="T1078" s="165">
        <f t="shared" si="74"/>
        <v>0</v>
      </c>
      <c r="U1078" s="206"/>
      <c r="V1078" s="206"/>
      <c r="W1078" s="214"/>
      <c r="X1078" s="206"/>
      <c r="Y1078" s="206"/>
      <c r="Z1078" s="203"/>
      <c r="AA1078" s="175">
        <f t="shared" si="75"/>
        <v>0</v>
      </c>
      <c r="AB1078" s="282"/>
      <c r="AC1078" s="313">
        <f t="shared" si="76"/>
      </c>
    </row>
    <row r="1079" spans="8:29" ht="15" customHeight="1">
      <c r="H1079" s="181" t="s">
        <v>1245</v>
      </c>
      <c r="I1079" s="182"/>
      <c r="J1079" s="183"/>
      <c r="K1079" s="184"/>
      <c r="L1079" s="185"/>
      <c r="M1079" s="185"/>
      <c r="N1079" s="185"/>
      <c r="O1079" s="195"/>
      <c r="P1079" s="196"/>
      <c r="Q1079" s="198"/>
      <c r="R1079" s="198"/>
      <c r="S1079" s="210">
        <f t="shared" si="77"/>
      </c>
      <c r="T1079" s="165">
        <f t="shared" si="74"/>
        <v>0</v>
      </c>
      <c r="U1079" s="206"/>
      <c r="V1079" s="206"/>
      <c r="W1079" s="214"/>
      <c r="X1079" s="206"/>
      <c r="Y1079" s="206"/>
      <c r="Z1079" s="203"/>
      <c r="AA1079" s="175">
        <f t="shared" si="75"/>
        <v>0</v>
      </c>
      <c r="AB1079" s="282"/>
      <c r="AC1079" s="313">
        <f t="shared" si="76"/>
      </c>
    </row>
    <row r="1080" spans="8:29" ht="15" customHeight="1">
      <c r="H1080" s="181" t="s">
        <v>1245</v>
      </c>
      <c r="I1080" s="182"/>
      <c r="J1080" s="183"/>
      <c r="K1080" s="184"/>
      <c r="L1080" s="185"/>
      <c r="M1080" s="185"/>
      <c r="N1080" s="185"/>
      <c r="O1080" s="195"/>
      <c r="P1080" s="196"/>
      <c r="Q1080" s="198"/>
      <c r="R1080" s="198"/>
      <c r="S1080" s="210">
        <f t="shared" si="77"/>
      </c>
      <c r="T1080" s="165">
        <f t="shared" si="74"/>
        <v>0</v>
      </c>
      <c r="U1080" s="206"/>
      <c r="V1080" s="206"/>
      <c r="W1080" s="214"/>
      <c r="X1080" s="206"/>
      <c r="Y1080" s="206"/>
      <c r="Z1080" s="203"/>
      <c r="AA1080" s="175">
        <f t="shared" si="75"/>
        <v>0</v>
      </c>
      <c r="AB1080" s="282"/>
      <c r="AC1080" s="313">
        <f t="shared" si="76"/>
      </c>
    </row>
    <row r="1081" spans="8:29" ht="15" customHeight="1">
      <c r="H1081" s="181" t="s">
        <v>1245</v>
      </c>
      <c r="I1081" s="182"/>
      <c r="J1081" s="183"/>
      <c r="K1081" s="184"/>
      <c r="L1081" s="185"/>
      <c r="M1081" s="185"/>
      <c r="N1081" s="185"/>
      <c r="O1081" s="195"/>
      <c r="P1081" s="196"/>
      <c r="Q1081" s="198"/>
      <c r="R1081" s="198"/>
      <c r="S1081" s="210">
        <f t="shared" si="77"/>
      </c>
      <c r="T1081" s="165">
        <f t="shared" si="74"/>
        <v>0</v>
      </c>
      <c r="U1081" s="206"/>
      <c r="V1081" s="206"/>
      <c r="W1081" s="214"/>
      <c r="X1081" s="206"/>
      <c r="Y1081" s="206"/>
      <c r="Z1081" s="203"/>
      <c r="AA1081" s="175">
        <f t="shared" si="75"/>
        <v>0</v>
      </c>
      <c r="AB1081" s="282"/>
      <c r="AC1081" s="313">
        <f t="shared" si="76"/>
      </c>
    </row>
    <row r="1082" spans="8:29" ht="15" customHeight="1">
      <c r="H1082" s="181" t="s">
        <v>1245</v>
      </c>
      <c r="I1082" s="182"/>
      <c r="J1082" s="183"/>
      <c r="K1082" s="184"/>
      <c r="L1082" s="185"/>
      <c r="M1082" s="185"/>
      <c r="N1082" s="185"/>
      <c r="O1082" s="195"/>
      <c r="P1082" s="196"/>
      <c r="Q1082" s="198"/>
      <c r="R1082" s="198"/>
      <c r="S1082" s="210">
        <f t="shared" si="77"/>
      </c>
      <c r="T1082" s="165">
        <f t="shared" si="74"/>
        <v>0</v>
      </c>
      <c r="U1082" s="206"/>
      <c r="V1082" s="206"/>
      <c r="W1082" s="214"/>
      <c r="X1082" s="206"/>
      <c r="Y1082" s="206"/>
      <c r="Z1082" s="203"/>
      <c r="AA1082" s="175">
        <f t="shared" si="75"/>
        <v>0</v>
      </c>
      <c r="AB1082" s="282"/>
      <c r="AC1082" s="313">
        <f t="shared" si="76"/>
      </c>
    </row>
    <row r="1083" spans="8:29" ht="15" customHeight="1">
      <c r="H1083" s="181" t="s">
        <v>1245</v>
      </c>
      <c r="I1083" s="182"/>
      <c r="J1083" s="183"/>
      <c r="K1083" s="184"/>
      <c r="L1083" s="185"/>
      <c r="M1083" s="185"/>
      <c r="N1083" s="185"/>
      <c r="O1083" s="195"/>
      <c r="P1083" s="196"/>
      <c r="Q1083" s="198"/>
      <c r="R1083" s="198"/>
      <c r="S1083" s="210">
        <f>IF(R1083&gt;0,R1083*2.204622,"")</f>
      </c>
      <c r="T1083" s="165">
        <f t="shared" si="74"/>
        <v>0</v>
      </c>
      <c r="U1083" s="206"/>
      <c r="V1083" s="206"/>
      <c r="W1083" s="214"/>
      <c r="X1083" s="206"/>
      <c r="Y1083" s="206"/>
      <c r="Z1083" s="203"/>
      <c r="AA1083" s="175">
        <f t="shared" si="75"/>
        <v>0</v>
      </c>
      <c r="AB1083" s="282"/>
      <c r="AC1083" s="313">
        <f t="shared" si="76"/>
      </c>
    </row>
    <row r="1084" spans="8:29" ht="15" customHeight="1">
      <c r="H1084" s="181" t="s">
        <v>1245</v>
      </c>
      <c r="I1084" s="182"/>
      <c r="J1084" s="183"/>
      <c r="K1084" s="184"/>
      <c r="L1084" s="185"/>
      <c r="M1084" s="185"/>
      <c r="N1084" s="185"/>
      <c r="O1084" s="195"/>
      <c r="P1084" s="196"/>
      <c r="Q1084" s="198"/>
      <c r="R1084" s="198"/>
      <c r="S1084" s="210">
        <f>IF(R1084&gt;0,R1084*2.204622,"")</f>
      </c>
      <c r="T1084" s="165">
        <f t="shared" si="74"/>
        <v>0</v>
      </c>
      <c r="U1084" s="206"/>
      <c r="V1084" s="206"/>
      <c r="W1084" s="214"/>
      <c r="X1084" s="206"/>
      <c r="Y1084" s="206"/>
      <c r="Z1084" s="203"/>
      <c r="AA1084" s="175">
        <f t="shared" si="75"/>
        <v>0</v>
      </c>
      <c r="AB1084" s="282"/>
      <c r="AC1084" s="313">
        <f t="shared" si="76"/>
      </c>
    </row>
    <row r="1085" spans="8:29" ht="15" customHeight="1">
      <c r="H1085" s="181" t="s">
        <v>1245</v>
      </c>
      <c r="I1085" s="182"/>
      <c r="J1085" s="183"/>
      <c r="K1085" s="184"/>
      <c r="L1085" s="185"/>
      <c r="M1085" s="185"/>
      <c r="N1085" s="185"/>
      <c r="O1085" s="195"/>
      <c r="P1085" s="196"/>
      <c r="Q1085" s="198"/>
      <c r="R1085" s="198"/>
      <c r="S1085" s="210">
        <f>IF(R1085&gt;0,R1085*2.204622,"")</f>
      </c>
      <c r="T1085" s="165">
        <f t="shared" si="74"/>
        <v>0</v>
      </c>
      <c r="U1085" s="206"/>
      <c r="V1085" s="206"/>
      <c r="W1085" s="214"/>
      <c r="X1085" s="206"/>
      <c r="Y1085" s="206"/>
      <c r="Z1085" s="203"/>
      <c r="AA1085" s="175">
        <f t="shared" si="75"/>
        <v>0</v>
      </c>
      <c r="AB1085" s="282"/>
      <c r="AC1085" s="313">
        <f t="shared" si="76"/>
      </c>
    </row>
    <row r="1086" spans="8:29" ht="15" customHeight="1">
      <c r="H1086" s="181" t="s">
        <v>1245</v>
      </c>
      <c r="I1086" s="182"/>
      <c r="J1086" s="183"/>
      <c r="K1086" s="184"/>
      <c r="L1086" s="185"/>
      <c r="M1086" s="185"/>
      <c r="N1086" s="185"/>
      <c r="O1086" s="195"/>
      <c r="P1086" s="196"/>
      <c r="Q1086" s="198"/>
      <c r="R1086" s="198"/>
      <c r="S1086" s="210">
        <f>IF(R1086&gt;0,R1086*2.204622,"")</f>
      </c>
      <c r="T1086" s="165">
        <f t="shared" si="74"/>
        <v>0</v>
      </c>
      <c r="U1086" s="206"/>
      <c r="V1086" s="206"/>
      <c r="W1086" s="214"/>
      <c r="X1086" s="206"/>
      <c r="Y1086" s="206"/>
      <c r="Z1086" s="203"/>
      <c r="AA1086" s="175">
        <f t="shared" si="75"/>
        <v>0</v>
      </c>
      <c r="AB1086" s="282"/>
      <c r="AC1086" s="313">
        <f t="shared" si="76"/>
      </c>
    </row>
    <row r="1087" spans="8:29" ht="15" customHeight="1">
      <c r="H1087" s="181" t="s">
        <v>1245</v>
      </c>
      <c r="I1087" s="182"/>
      <c r="J1087" s="183"/>
      <c r="K1087" s="184"/>
      <c r="L1087" s="185"/>
      <c r="M1087" s="185"/>
      <c r="N1087" s="185"/>
      <c r="O1087" s="195"/>
      <c r="P1087" s="196"/>
      <c r="Q1087" s="198"/>
      <c r="R1087" s="198"/>
      <c r="S1087" s="210">
        <f>IF(R1087&gt;0,R1087*2.204622,"")</f>
      </c>
      <c r="T1087" s="165">
        <f t="shared" si="74"/>
        <v>0</v>
      </c>
      <c r="U1087" s="206"/>
      <c r="V1087" s="206"/>
      <c r="W1087" s="214"/>
      <c r="X1087" s="206"/>
      <c r="Y1087" s="206"/>
      <c r="Z1087" s="203"/>
      <c r="AA1087" s="175">
        <f t="shared" si="75"/>
        <v>0</v>
      </c>
      <c r="AB1087" s="282"/>
      <c r="AC1087" s="313">
        <f t="shared" si="76"/>
      </c>
    </row>
    <row r="1088" spans="8:29" ht="15" customHeight="1">
      <c r="H1088" s="186"/>
      <c r="I1088" s="187"/>
      <c r="J1088" s="186"/>
      <c r="K1088" s="188"/>
      <c r="L1088" s="188"/>
      <c r="M1088" s="188"/>
      <c r="N1088" s="188"/>
      <c r="O1088" s="188"/>
      <c r="P1088" s="197"/>
      <c r="Q1088" s="199"/>
      <c r="R1088" s="200"/>
      <c r="S1088" s="309"/>
      <c r="T1088" s="310"/>
      <c r="U1088" s="212"/>
      <c r="V1088" s="212"/>
      <c r="W1088" s="215"/>
      <c r="X1088" s="212"/>
      <c r="Y1088" s="212"/>
      <c r="Z1088" s="211"/>
      <c r="AA1088" s="228"/>
      <c r="AB1088" s="289"/>
      <c r="AC1088" s="30"/>
    </row>
    <row r="1089" spans="8:29" ht="15" customHeight="1">
      <c r="H1089" s="186"/>
      <c r="I1089" s="187"/>
      <c r="J1089" s="186"/>
      <c r="K1089" s="188"/>
      <c r="L1089" s="188"/>
      <c r="M1089" s="188"/>
      <c r="N1089" s="188"/>
      <c r="O1089" s="188"/>
      <c r="P1089" s="197"/>
      <c r="Q1089" s="199"/>
      <c r="R1089" s="200"/>
      <c r="S1089" s="309"/>
      <c r="T1089" s="310"/>
      <c r="U1089" s="212"/>
      <c r="V1089" s="212"/>
      <c r="W1089" s="215"/>
      <c r="X1089" s="212"/>
      <c r="Y1089" s="212"/>
      <c r="Z1089" s="211"/>
      <c r="AA1089" s="228"/>
      <c r="AB1089" s="289"/>
      <c r="AC1089" s="30"/>
    </row>
    <row r="1090" spans="8:29" ht="15" customHeight="1">
      <c r="H1090" s="186"/>
      <c r="I1090" s="187"/>
      <c r="J1090" s="186"/>
      <c r="K1090" s="188"/>
      <c r="L1090" s="188"/>
      <c r="M1090" s="188"/>
      <c r="N1090" s="188"/>
      <c r="O1090" s="188"/>
      <c r="P1090" s="197"/>
      <c r="Q1090" s="199"/>
      <c r="R1090" s="200"/>
      <c r="S1090" s="309"/>
      <c r="T1090" s="310"/>
      <c r="U1090" s="212"/>
      <c r="V1090" s="212"/>
      <c r="W1090" s="215"/>
      <c r="X1090" s="212"/>
      <c r="Y1090" s="212"/>
      <c r="Z1090" s="211"/>
      <c r="AA1090" s="228"/>
      <c r="AB1090" s="289"/>
      <c r="AC1090" s="30"/>
    </row>
    <row r="1091" spans="8:29" ht="15" customHeight="1">
      <c r="H1091" s="186"/>
      <c r="I1091" s="187"/>
      <c r="J1091" s="186"/>
      <c r="K1091" s="188"/>
      <c r="L1091" s="188"/>
      <c r="M1091" s="188"/>
      <c r="N1091" s="188"/>
      <c r="O1091" s="188"/>
      <c r="P1091" s="197"/>
      <c r="Q1091" s="199"/>
      <c r="R1091" s="200"/>
      <c r="S1091" s="309"/>
      <c r="T1091" s="310"/>
      <c r="U1091" s="212"/>
      <c r="V1091" s="212"/>
      <c r="W1091" s="215"/>
      <c r="X1091" s="212"/>
      <c r="Y1091" s="212"/>
      <c r="Z1091" s="211"/>
      <c r="AA1091" s="228"/>
      <c r="AB1091" s="289"/>
      <c r="AC1091" s="30"/>
    </row>
    <row r="1092" spans="8:29" ht="15" customHeight="1">
      <c r="H1092" s="186"/>
      <c r="I1092" s="187"/>
      <c r="J1092" s="186" t="s">
        <v>1072</v>
      </c>
      <c r="K1092" s="188"/>
      <c r="L1092" s="188"/>
      <c r="M1092" s="188"/>
      <c r="N1092" s="188"/>
      <c r="O1092" s="188"/>
      <c r="P1092" s="197"/>
      <c r="Q1092" s="199"/>
      <c r="R1092" s="200"/>
      <c r="S1092" s="309"/>
      <c r="T1092" s="310"/>
      <c r="U1092" s="212"/>
      <c r="V1092" s="212"/>
      <c r="W1092" s="215"/>
      <c r="X1092" s="212"/>
      <c r="Y1092" s="212"/>
      <c r="Z1092" s="211"/>
      <c r="AA1092" s="228"/>
      <c r="AB1092" s="289"/>
      <c r="AC1092" s="30"/>
    </row>
    <row r="1093" spans="8:29" ht="15" customHeight="1">
      <c r="H1093" s="186"/>
      <c r="I1093" s="187"/>
      <c r="J1093" s="186"/>
      <c r="K1093" s="188"/>
      <c r="L1093" s="188"/>
      <c r="M1093" s="188"/>
      <c r="N1093" s="188"/>
      <c r="O1093" s="188"/>
      <c r="P1093" s="197"/>
      <c r="Q1093" s="199"/>
      <c r="R1093" s="200"/>
      <c r="S1093" s="309"/>
      <c r="T1093" s="310"/>
      <c r="U1093" s="212"/>
      <c r="V1093" s="212"/>
      <c r="W1093" s="215"/>
      <c r="X1093" s="212"/>
      <c r="Y1093" s="212"/>
      <c r="Z1093" s="211"/>
      <c r="AA1093" s="228"/>
      <c r="AB1093" s="289"/>
      <c r="AC1093" s="30"/>
    </row>
    <row r="1094" spans="8:29" ht="15" customHeight="1">
      <c r="H1094" s="186"/>
      <c r="I1094" s="187"/>
      <c r="J1094" s="186"/>
      <c r="K1094" s="188"/>
      <c r="L1094" s="188"/>
      <c r="M1094" s="188"/>
      <c r="N1094" s="188"/>
      <c r="O1094" s="188"/>
      <c r="P1094" s="197"/>
      <c r="Q1094" s="199"/>
      <c r="R1094" s="200"/>
      <c r="S1094" s="309"/>
      <c r="T1094" s="310"/>
      <c r="U1094" s="212"/>
      <c r="V1094" s="212"/>
      <c r="W1094" s="215"/>
      <c r="X1094" s="212"/>
      <c r="Y1094" s="212"/>
      <c r="Z1094" s="211"/>
      <c r="AA1094" s="228"/>
      <c r="AB1094" s="289"/>
      <c r="AC1094" s="30"/>
    </row>
    <row r="1095" spans="8:29" ht="15" customHeight="1">
      <c r="H1095" s="186"/>
      <c r="I1095" s="187"/>
      <c r="J1095" s="186"/>
      <c r="K1095" s="188"/>
      <c r="L1095" s="188"/>
      <c r="M1095" s="188"/>
      <c r="N1095" s="188"/>
      <c r="O1095" s="188"/>
      <c r="P1095" s="197"/>
      <c r="Q1095" s="199"/>
      <c r="R1095" s="200"/>
      <c r="S1095" s="309"/>
      <c r="T1095" s="310"/>
      <c r="U1095" s="212"/>
      <c r="V1095" s="212"/>
      <c r="W1095" s="215"/>
      <c r="X1095" s="212"/>
      <c r="Y1095" s="212"/>
      <c r="Z1095" s="211"/>
      <c r="AA1095" s="228"/>
      <c r="AB1095" s="289"/>
      <c r="AC1095" s="30"/>
    </row>
    <row r="1096" spans="8:29" ht="15" customHeight="1">
      <c r="H1096" s="186"/>
      <c r="I1096" s="187"/>
      <c r="J1096" s="186"/>
      <c r="K1096" s="188"/>
      <c r="L1096" s="188"/>
      <c r="M1096" s="188"/>
      <c r="N1096" s="188"/>
      <c r="O1096" s="188"/>
      <c r="P1096" s="197"/>
      <c r="Q1096" s="199"/>
      <c r="R1096" s="200"/>
      <c r="S1096" s="309"/>
      <c r="T1096" s="310"/>
      <c r="U1096" s="212"/>
      <c r="V1096" s="212"/>
      <c r="W1096" s="215"/>
      <c r="X1096" s="212"/>
      <c r="Y1096" s="212"/>
      <c r="Z1096" s="211"/>
      <c r="AA1096" s="228"/>
      <c r="AB1096" s="289"/>
      <c r="AC1096" s="30"/>
    </row>
    <row r="1097" spans="8:29" ht="15" customHeight="1">
      <c r="H1097" s="186"/>
      <c r="I1097" s="187"/>
      <c r="J1097" s="186"/>
      <c r="K1097" s="188"/>
      <c r="L1097" s="188"/>
      <c r="M1097" s="188"/>
      <c r="N1097" s="188"/>
      <c r="O1097" s="188"/>
      <c r="P1097" s="197"/>
      <c r="Q1097" s="199"/>
      <c r="R1097" s="200"/>
      <c r="S1097" s="309"/>
      <c r="T1097" s="310"/>
      <c r="U1097" s="212"/>
      <c r="V1097" s="212"/>
      <c r="W1097" s="215"/>
      <c r="X1097" s="212"/>
      <c r="Y1097" s="212"/>
      <c r="Z1097" s="211"/>
      <c r="AA1097" s="228"/>
      <c r="AB1097" s="289"/>
      <c r="AC1097" s="30"/>
    </row>
    <row r="1098" spans="8:29" ht="15" customHeight="1">
      <c r="H1098" s="186"/>
      <c r="I1098" s="187"/>
      <c r="J1098" s="186"/>
      <c r="K1098" s="188"/>
      <c r="L1098" s="188"/>
      <c r="M1098" s="188"/>
      <c r="N1098" s="188"/>
      <c r="O1098" s="188"/>
      <c r="P1098" s="197"/>
      <c r="Q1098" s="199"/>
      <c r="R1098" s="200"/>
      <c r="S1098" s="309"/>
      <c r="T1098" s="310"/>
      <c r="U1098" s="212"/>
      <c r="V1098" s="212"/>
      <c r="W1098" s="215"/>
      <c r="X1098" s="212"/>
      <c r="Y1098" s="212"/>
      <c r="Z1098" s="211"/>
      <c r="AA1098" s="228"/>
      <c r="AB1098" s="289"/>
      <c r="AC1098" s="30"/>
    </row>
    <row r="1099" spans="8:29" ht="15" customHeight="1">
      <c r="H1099" s="186"/>
      <c r="I1099" s="187"/>
      <c r="J1099" s="186"/>
      <c r="K1099" s="188"/>
      <c r="L1099" s="188"/>
      <c r="M1099" s="188"/>
      <c r="N1099" s="188"/>
      <c r="O1099" s="188"/>
      <c r="P1099" s="197"/>
      <c r="Q1099" s="199"/>
      <c r="R1099" s="200"/>
      <c r="S1099" s="309"/>
      <c r="T1099" s="310"/>
      <c r="U1099" s="212"/>
      <c r="V1099" s="212"/>
      <c r="W1099" s="215"/>
      <c r="X1099" s="212"/>
      <c r="Y1099" s="212"/>
      <c r="Z1099" s="211"/>
      <c r="AA1099" s="228"/>
      <c r="AB1099" s="289"/>
      <c r="AC1099" s="30"/>
    </row>
    <row r="1100" spans="8:29" ht="15" customHeight="1">
      <c r="H1100" s="186"/>
      <c r="I1100" s="187"/>
      <c r="J1100" s="186"/>
      <c r="K1100" s="188"/>
      <c r="L1100" s="188"/>
      <c r="M1100" s="188"/>
      <c r="N1100" s="188"/>
      <c r="O1100" s="188"/>
      <c r="P1100" s="197"/>
      <c r="Q1100" s="199"/>
      <c r="R1100" s="200"/>
      <c r="S1100" s="309"/>
      <c r="T1100" s="310"/>
      <c r="U1100" s="212"/>
      <c r="V1100" s="212"/>
      <c r="W1100" s="215"/>
      <c r="X1100" s="212"/>
      <c r="Y1100" s="212"/>
      <c r="Z1100" s="211"/>
      <c r="AA1100" s="228"/>
      <c r="AB1100" s="289"/>
      <c r="AC1100" s="30"/>
    </row>
    <row r="1101" spans="8:29" ht="15" customHeight="1">
      <c r="H1101" s="186"/>
      <c r="I1101" s="187"/>
      <c r="J1101" s="186"/>
      <c r="K1101" s="188"/>
      <c r="L1101" s="188"/>
      <c r="M1101" s="188"/>
      <c r="N1101" s="188"/>
      <c r="O1101" s="188"/>
      <c r="P1101" s="197"/>
      <c r="Q1101" s="199"/>
      <c r="R1101" s="200"/>
      <c r="S1101" s="309"/>
      <c r="T1101" s="310"/>
      <c r="U1101" s="212"/>
      <c r="V1101" s="212"/>
      <c r="W1101" s="215"/>
      <c r="X1101" s="212"/>
      <c r="Y1101" s="212"/>
      <c r="Z1101" s="211"/>
      <c r="AA1101" s="228"/>
      <c r="AB1101" s="289"/>
      <c r="AC1101" s="30"/>
    </row>
    <row r="1102" spans="8:29" ht="15" customHeight="1">
      <c r="H1102" s="186"/>
      <c r="I1102" s="187"/>
      <c r="J1102" s="186"/>
      <c r="K1102" s="188"/>
      <c r="L1102" s="188"/>
      <c r="M1102" s="188"/>
      <c r="N1102" s="188"/>
      <c r="O1102" s="188"/>
      <c r="P1102" s="197"/>
      <c r="Q1102" s="199"/>
      <c r="R1102" s="200"/>
      <c r="S1102" s="309"/>
      <c r="T1102" s="310"/>
      <c r="U1102" s="212"/>
      <c r="V1102" s="212"/>
      <c r="W1102" s="215"/>
      <c r="X1102" s="212"/>
      <c r="Y1102" s="212"/>
      <c r="Z1102" s="211"/>
      <c r="AA1102" s="228"/>
      <c r="AB1102" s="289"/>
      <c r="AC1102" s="30"/>
    </row>
    <row r="1103" spans="8:29" ht="15" customHeight="1">
      <c r="H1103" s="186"/>
      <c r="I1103" s="187"/>
      <c r="J1103" s="186"/>
      <c r="K1103" s="188"/>
      <c r="L1103" s="188"/>
      <c r="M1103" s="188"/>
      <c r="N1103" s="188"/>
      <c r="O1103" s="188"/>
      <c r="P1103" s="197"/>
      <c r="Q1103" s="199"/>
      <c r="R1103" s="200"/>
      <c r="S1103" s="309"/>
      <c r="T1103" s="310"/>
      <c r="U1103" s="212"/>
      <c r="V1103" s="212"/>
      <c r="W1103" s="215"/>
      <c r="X1103" s="212"/>
      <c r="Y1103" s="212"/>
      <c r="Z1103" s="211"/>
      <c r="AA1103" s="228"/>
      <c r="AB1103" s="289"/>
      <c r="AC1103" s="30"/>
    </row>
    <row r="1104" spans="8:29" ht="15" customHeight="1">
      <c r="H1104" s="186"/>
      <c r="I1104" s="187"/>
      <c r="J1104" s="186"/>
      <c r="K1104" s="188"/>
      <c r="L1104" s="188"/>
      <c r="M1104" s="188"/>
      <c r="N1104" s="188"/>
      <c r="O1104" s="188"/>
      <c r="P1104" s="197"/>
      <c r="Q1104" s="199"/>
      <c r="R1104" s="200"/>
      <c r="S1104" s="309"/>
      <c r="T1104" s="310"/>
      <c r="U1104" s="212"/>
      <c r="V1104" s="212"/>
      <c r="W1104" s="215"/>
      <c r="X1104" s="212"/>
      <c r="Y1104" s="212"/>
      <c r="Z1104" s="211"/>
      <c r="AA1104" s="228"/>
      <c r="AB1104" s="289"/>
      <c r="AC1104" s="30"/>
    </row>
    <row r="1105" spans="8:29" ht="15" customHeight="1">
      <c r="H1105" s="186"/>
      <c r="I1105" s="187"/>
      <c r="J1105" s="186"/>
      <c r="K1105" s="188"/>
      <c r="L1105" s="188"/>
      <c r="M1105" s="188"/>
      <c r="N1105" s="188"/>
      <c r="O1105" s="188"/>
      <c r="P1105" s="197"/>
      <c r="Q1105" s="199"/>
      <c r="R1105" s="200"/>
      <c r="S1105" s="309"/>
      <c r="T1105" s="310"/>
      <c r="U1105" s="212"/>
      <c r="V1105" s="212"/>
      <c r="W1105" s="215"/>
      <c r="X1105" s="212"/>
      <c r="Y1105" s="212"/>
      <c r="Z1105" s="211"/>
      <c r="AA1105" s="228"/>
      <c r="AB1105" s="289"/>
      <c r="AC1105" s="30"/>
    </row>
    <row r="1106" spans="8:29" ht="15" customHeight="1">
      <c r="H1106" s="186"/>
      <c r="I1106" s="187"/>
      <c r="J1106" s="186"/>
      <c r="K1106" s="188"/>
      <c r="L1106" s="188"/>
      <c r="M1106" s="188"/>
      <c r="N1106" s="188"/>
      <c r="O1106" s="188"/>
      <c r="P1106" s="197"/>
      <c r="Q1106" s="199"/>
      <c r="R1106" s="200"/>
      <c r="S1106" s="309"/>
      <c r="T1106" s="310"/>
      <c r="U1106" s="212"/>
      <c r="V1106" s="212"/>
      <c r="W1106" s="215"/>
      <c r="X1106" s="212"/>
      <c r="Y1106" s="212"/>
      <c r="Z1106" s="211"/>
      <c r="AA1106" s="228"/>
      <c r="AB1106" s="289"/>
      <c r="AC1106" s="30"/>
    </row>
    <row r="1107" spans="8:29" ht="15" customHeight="1">
      <c r="H1107" s="186"/>
      <c r="I1107" s="187"/>
      <c r="J1107" s="186"/>
      <c r="K1107" s="188"/>
      <c r="L1107" s="188"/>
      <c r="M1107" s="188"/>
      <c r="N1107" s="188"/>
      <c r="O1107" s="188"/>
      <c r="P1107" s="197"/>
      <c r="Q1107" s="199"/>
      <c r="R1107" s="200"/>
      <c r="S1107" s="309"/>
      <c r="T1107" s="310"/>
      <c r="U1107" s="212"/>
      <c r="V1107" s="212"/>
      <c r="W1107" s="215"/>
      <c r="X1107" s="212"/>
      <c r="Y1107" s="212"/>
      <c r="Z1107" s="211"/>
      <c r="AA1107" s="228"/>
      <c r="AB1107" s="289"/>
      <c r="AC1107" s="30"/>
    </row>
    <row r="1108" spans="8:29" ht="15" customHeight="1">
      <c r="H1108" s="186"/>
      <c r="I1108" s="187"/>
      <c r="J1108" s="186"/>
      <c r="K1108" s="188"/>
      <c r="L1108" s="188"/>
      <c r="M1108" s="188"/>
      <c r="N1108" s="188"/>
      <c r="O1108" s="188"/>
      <c r="P1108" s="197"/>
      <c r="Q1108" s="199"/>
      <c r="R1108" s="200"/>
      <c r="S1108" s="309"/>
      <c r="T1108" s="310"/>
      <c r="U1108" s="212"/>
      <c r="V1108" s="212"/>
      <c r="W1108" s="215"/>
      <c r="X1108" s="212"/>
      <c r="Y1108" s="212"/>
      <c r="Z1108" s="211"/>
      <c r="AA1108" s="228"/>
      <c r="AB1108" s="289"/>
      <c r="AC1108" s="30"/>
    </row>
    <row r="1109" spans="8:29" ht="15" customHeight="1">
      <c r="H1109" s="186"/>
      <c r="I1109" s="187"/>
      <c r="J1109" s="186"/>
      <c r="K1109" s="188"/>
      <c r="L1109" s="188"/>
      <c r="M1109" s="188"/>
      <c r="N1109" s="188"/>
      <c r="O1109" s="188"/>
      <c r="P1109" s="197"/>
      <c r="Q1109" s="199"/>
      <c r="R1109" s="200"/>
      <c r="S1109" s="309"/>
      <c r="T1109" s="310"/>
      <c r="U1109" s="212"/>
      <c r="V1109" s="212"/>
      <c r="W1109" s="215"/>
      <c r="X1109" s="212"/>
      <c r="Y1109" s="212"/>
      <c r="Z1109" s="211"/>
      <c r="AA1109" s="228"/>
      <c r="AB1109" s="289"/>
      <c r="AC1109" s="30"/>
    </row>
    <row r="1110" spans="8:29" ht="15" customHeight="1">
      <c r="H1110" s="186"/>
      <c r="I1110" s="187"/>
      <c r="J1110" s="186"/>
      <c r="K1110" s="188"/>
      <c r="L1110" s="188"/>
      <c r="M1110" s="188"/>
      <c r="N1110" s="188"/>
      <c r="O1110" s="188"/>
      <c r="P1110" s="197"/>
      <c r="Q1110" s="199"/>
      <c r="R1110" s="200"/>
      <c r="S1110" s="309"/>
      <c r="T1110" s="310"/>
      <c r="U1110" s="212"/>
      <c r="V1110" s="212"/>
      <c r="W1110" s="215"/>
      <c r="X1110" s="212"/>
      <c r="Y1110" s="212"/>
      <c r="Z1110" s="211"/>
      <c r="AA1110" s="228"/>
      <c r="AB1110" s="289"/>
      <c r="AC1110" s="30"/>
    </row>
    <row r="1111" spans="8:29" ht="15" customHeight="1">
      <c r="H1111" s="186"/>
      <c r="I1111" s="187"/>
      <c r="J1111" s="186"/>
      <c r="K1111" s="188"/>
      <c r="L1111" s="188"/>
      <c r="M1111" s="188"/>
      <c r="N1111" s="188"/>
      <c r="O1111" s="188"/>
      <c r="P1111" s="197"/>
      <c r="Q1111" s="199"/>
      <c r="R1111" s="200"/>
      <c r="S1111" s="309"/>
      <c r="T1111" s="310"/>
      <c r="U1111" s="212"/>
      <c r="V1111" s="212"/>
      <c r="W1111" s="215"/>
      <c r="X1111" s="212"/>
      <c r="Y1111" s="212"/>
      <c r="Z1111" s="211"/>
      <c r="AA1111" s="228"/>
      <c r="AB1111" s="289"/>
      <c r="AC1111" s="30"/>
    </row>
    <row r="1112" spans="8:29" ht="15" customHeight="1">
      <c r="H1112" s="186"/>
      <c r="I1112" s="187"/>
      <c r="J1112" s="186"/>
      <c r="K1112" s="188"/>
      <c r="L1112" s="188"/>
      <c r="M1112" s="188"/>
      <c r="N1112" s="188"/>
      <c r="O1112" s="188"/>
      <c r="P1112" s="197"/>
      <c r="Q1112" s="199"/>
      <c r="R1112" s="200"/>
      <c r="S1112" s="309"/>
      <c r="T1112" s="310"/>
      <c r="U1112" s="212"/>
      <c r="V1112" s="212"/>
      <c r="W1112" s="215"/>
      <c r="X1112" s="212"/>
      <c r="Y1112" s="212"/>
      <c r="Z1112" s="211"/>
      <c r="AA1112" s="228"/>
      <c r="AB1112" s="289"/>
      <c r="AC1112" s="30"/>
    </row>
    <row r="1113" spans="8:29" ht="15" customHeight="1">
      <c r="H1113" s="186"/>
      <c r="I1113" s="187"/>
      <c r="J1113" s="186"/>
      <c r="K1113" s="188"/>
      <c r="L1113" s="188"/>
      <c r="M1113" s="188"/>
      <c r="N1113" s="188"/>
      <c r="O1113" s="188"/>
      <c r="P1113" s="197"/>
      <c r="Q1113" s="199"/>
      <c r="R1113" s="200"/>
      <c r="S1113" s="309"/>
      <c r="T1113" s="310"/>
      <c r="U1113" s="212"/>
      <c r="V1113" s="212"/>
      <c r="W1113" s="215"/>
      <c r="X1113" s="212"/>
      <c r="Y1113" s="212"/>
      <c r="Z1113" s="211"/>
      <c r="AA1113" s="228"/>
      <c r="AB1113" s="289"/>
      <c r="AC1113" s="30"/>
    </row>
    <row r="1114" spans="8:29" ht="15" customHeight="1">
      <c r="H1114" s="186"/>
      <c r="I1114" s="187"/>
      <c r="J1114" s="186"/>
      <c r="K1114" s="188"/>
      <c r="L1114" s="188"/>
      <c r="M1114" s="188"/>
      <c r="N1114" s="188"/>
      <c r="O1114" s="188"/>
      <c r="P1114" s="197"/>
      <c r="Q1114" s="199"/>
      <c r="R1114" s="200"/>
      <c r="S1114" s="309"/>
      <c r="T1114" s="310"/>
      <c r="U1114" s="212"/>
      <c r="V1114" s="212"/>
      <c r="W1114" s="215"/>
      <c r="X1114" s="212"/>
      <c r="Y1114" s="212"/>
      <c r="Z1114" s="211"/>
      <c r="AA1114" s="228"/>
      <c r="AB1114" s="289"/>
      <c r="AC1114" s="30"/>
    </row>
    <row r="1115" spans="8:29" ht="15" customHeight="1">
      <c r="H1115" s="186"/>
      <c r="I1115" s="187"/>
      <c r="J1115" s="186"/>
      <c r="K1115" s="188"/>
      <c r="L1115" s="188"/>
      <c r="M1115" s="188"/>
      <c r="N1115" s="188"/>
      <c r="O1115" s="188"/>
      <c r="P1115" s="197"/>
      <c r="Q1115" s="199"/>
      <c r="R1115" s="200"/>
      <c r="S1115" s="309"/>
      <c r="T1115" s="310"/>
      <c r="U1115" s="212"/>
      <c r="V1115" s="212"/>
      <c r="W1115" s="215"/>
      <c r="X1115" s="212"/>
      <c r="Y1115" s="212"/>
      <c r="Z1115" s="211"/>
      <c r="AA1115" s="228"/>
      <c r="AB1115" s="289"/>
      <c r="AC1115" s="30"/>
    </row>
    <row r="1116" spans="8:29" ht="15" customHeight="1">
      <c r="H1116" s="186"/>
      <c r="I1116" s="187"/>
      <c r="J1116" s="186"/>
      <c r="K1116" s="188"/>
      <c r="L1116" s="188"/>
      <c r="M1116" s="188"/>
      <c r="N1116" s="188"/>
      <c r="O1116" s="188"/>
      <c r="P1116" s="197"/>
      <c r="Q1116" s="199"/>
      <c r="R1116" s="200"/>
      <c r="S1116" s="309"/>
      <c r="T1116" s="310"/>
      <c r="U1116" s="212"/>
      <c r="V1116" s="212"/>
      <c r="W1116" s="215"/>
      <c r="X1116" s="212"/>
      <c r="Y1116" s="212"/>
      <c r="Z1116" s="211"/>
      <c r="AA1116" s="228"/>
      <c r="AB1116" s="289"/>
      <c r="AC1116" s="30"/>
    </row>
    <row r="1117" spans="8:29" ht="15" customHeight="1">
      <c r="H1117" s="186"/>
      <c r="I1117" s="187"/>
      <c r="J1117" s="186"/>
      <c r="K1117" s="188"/>
      <c r="L1117" s="188"/>
      <c r="M1117" s="188"/>
      <c r="N1117" s="188"/>
      <c r="O1117" s="188"/>
      <c r="P1117" s="197"/>
      <c r="Q1117" s="199"/>
      <c r="R1117" s="200"/>
      <c r="S1117" s="309"/>
      <c r="T1117" s="310"/>
      <c r="U1117" s="212"/>
      <c r="V1117" s="212"/>
      <c r="W1117" s="215"/>
      <c r="X1117" s="212"/>
      <c r="Y1117" s="212"/>
      <c r="Z1117" s="211"/>
      <c r="AA1117" s="228"/>
      <c r="AB1117" s="289"/>
      <c r="AC1117" s="30"/>
    </row>
    <row r="1118" spans="8:29" ht="15" customHeight="1">
      <c r="H1118" s="186"/>
      <c r="I1118" s="187"/>
      <c r="J1118" s="186"/>
      <c r="K1118" s="188"/>
      <c r="L1118" s="188"/>
      <c r="M1118" s="188"/>
      <c r="N1118" s="188"/>
      <c r="O1118" s="188"/>
      <c r="P1118" s="197"/>
      <c r="Q1118" s="199"/>
      <c r="R1118" s="200"/>
      <c r="S1118" s="309"/>
      <c r="T1118" s="310"/>
      <c r="U1118" s="212"/>
      <c r="V1118" s="212"/>
      <c r="W1118" s="215"/>
      <c r="X1118" s="212"/>
      <c r="Y1118" s="212"/>
      <c r="Z1118" s="211"/>
      <c r="AA1118" s="228"/>
      <c r="AB1118" s="289"/>
      <c r="AC1118" s="30"/>
    </row>
    <row r="1119" spans="8:29" ht="15" customHeight="1">
      <c r="H1119" s="186"/>
      <c r="I1119" s="187"/>
      <c r="J1119" s="186"/>
      <c r="K1119" s="188"/>
      <c r="L1119" s="188"/>
      <c r="M1119" s="188"/>
      <c r="N1119" s="188"/>
      <c r="O1119" s="188"/>
      <c r="P1119" s="197"/>
      <c r="Q1119" s="199"/>
      <c r="R1119" s="200"/>
      <c r="S1119" s="309"/>
      <c r="T1119" s="310"/>
      <c r="U1119" s="212"/>
      <c r="V1119" s="212"/>
      <c r="W1119" s="215"/>
      <c r="X1119" s="212"/>
      <c r="Y1119" s="212"/>
      <c r="Z1119" s="211"/>
      <c r="AA1119" s="228"/>
      <c r="AB1119" s="289"/>
      <c r="AC1119" s="30"/>
    </row>
    <row r="1120" spans="8:29" ht="15" customHeight="1">
      <c r="H1120" s="186"/>
      <c r="I1120" s="187"/>
      <c r="J1120" s="186"/>
      <c r="K1120" s="188"/>
      <c r="L1120" s="188"/>
      <c r="M1120" s="188"/>
      <c r="N1120" s="188"/>
      <c r="O1120" s="188"/>
      <c r="P1120" s="197"/>
      <c r="Q1120" s="199"/>
      <c r="R1120" s="200"/>
      <c r="S1120" s="309"/>
      <c r="T1120" s="310"/>
      <c r="U1120" s="212"/>
      <c r="V1120" s="212"/>
      <c r="W1120" s="215"/>
      <c r="X1120" s="212"/>
      <c r="Y1120" s="212"/>
      <c r="Z1120" s="211"/>
      <c r="AA1120" s="228"/>
      <c r="AB1120" s="289"/>
      <c r="AC1120" s="30"/>
    </row>
    <row r="1121" spans="8:29" ht="15" customHeight="1">
      <c r="H1121" s="186"/>
      <c r="I1121" s="187"/>
      <c r="J1121" s="186"/>
      <c r="K1121" s="188"/>
      <c r="L1121" s="188"/>
      <c r="M1121" s="188"/>
      <c r="N1121" s="188"/>
      <c r="O1121" s="188"/>
      <c r="P1121" s="197"/>
      <c r="Q1121" s="199"/>
      <c r="R1121" s="200"/>
      <c r="S1121" s="309"/>
      <c r="T1121" s="310"/>
      <c r="U1121" s="212"/>
      <c r="V1121" s="212"/>
      <c r="W1121" s="215"/>
      <c r="X1121" s="212"/>
      <c r="Y1121" s="212"/>
      <c r="Z1121" s="211"/>
      <c r="AA1121" s="228"/>
      <c r="AB1121" s="289"/>
      <c r="AC1121" s="30"/>
    </row>
    <row r="1122" spans="8:29" ht="15" customHeight="1">
      <c r="H1122" s="186"/>
      <c r="I1122" s="187"/>
      <c r="J1122" s="186"/>
      <c r="K1122" s="188"/>
      <c r="L1122" s="188"/>
      <c r="M1122" s="188"/>
      <c r="N1122" s="188"/>
      <c r="O1122" s="188"/>
      <c r="P1122" s="197"/>
      <c r="Q1122" s="199"/>
      <c r="R1122" s="200"/>
      <c r="S1122" s="309"/>
      <c r="T1122" s="310"/>
      <c r="U1122" s="212"/>
      <c r="V1122" s="212"/>
      <c r="W1122" s="215"/>
      <c r="X1122" s="212"/>
      <c r="Y1122" s="212"/>
      <c r="Z1122" s="211"/>
      <c r="AA1122" s="228"/>
      <c r="AB1122" s="289"/>
      <c r="AC1122" s="30"/>
    </row>
    <row r="1123" spans="8:29" ht="15" customHeight="1">
      <c r="H1123" s="186"/>
      <c r="I1123" s="187"/>
      <c r="J1123" s="186"/>
      <c r="K1123" s="188"/>
      <c r="L1123" s="188"/>
      <c r="M1123" s="188"/>
      <c r="N1123" s="188"/>
      <c r="O1123" s="188"/>
      <c r="P1123" s="197"/>
      <c r="Q1123" s="199"/>
      <c r="R1123" s="200"/>
      <c r="S1123" s="309"/>
      <c r="T1123" s="310"/>
      <c r="U1123" s="212"/>
      <c r="V1123" s="212"/>
      <c r="W1123" s="215"/>
      <c r="X1123" s="212"/>
      <c r="Y1123" s="212"/>
      <c r="Z1123" s="211"/>
      <c r="AA1123" s="228"/>
      <c r="AB1123" s="289"/>
      <c r="AC1123" s="30"/>
    </row>
    <row r="1124" spans="8:29" ht="15" customHeight="1">
      <c r="H1124" s="186"/>
      <c r="I1124" s="187"/>
      <c r="J1124" s="186"/>
      <c r="K1124" s="188"/>
      <c r="L1124" s="188"/>
      <c r="M1124" s="188"/>
      <c r="N1124" s="188"/>
      <c r="O1124" s="188"/>
      <c r="P1124" s="197"/>
      <c r="Q1124" s="199"/>
      <c r="R1124" s="200"/>
      <c r="S1124" s="309"/>
      <c r="T1124" s="310"/>
      <c r="U1124" s="212"/>
      <c r="V1124" s="212"/>
      <c r="W1124" s="215"/>
      <c r="X1124" s="212"/>
      <c r="Y1124" s="212"/>
      <c r="Z1124" s="211"/>
      <c r="AA1124" s="228"/>
      <c r="AB1124" s="289"/>
      <c r="AC1124" s="30"/>
    </row>
    <row r="1125" spans="8:29" ht="15" customHeight="1">
      <c r="H1125" s="186"/>
      <c r="I1125" s="187"/>
      <c r="J1125" s="186"/>
      <c r="K1125" s="188"/>
      <c r="L1125" s="188"/>
      <c r="M1125" s="188"/>
      <c r="N1125" s="188"/>
      <c r="O1125" s="188"/>
      <c r="P1125" s="197"/>
      <c r="Q1125" s="199"/>
      <c r="R1125" s="200"/>
      <c r="S1125" s="309"/>
      <c r="T1125" s="310"/>
      <c r="U1125" s="212"/>
      <c r="V1125" s="212"/>
      <c r="W1125" s="215"/>
      <c r="X1125" s="212"/>
      <c r="Y1125" s="212"/>
      <c r="Z1125" s="211"/>
      <c r="AA1125" s="228"/>
      <c r="AB1125" s="289"/>
      <c r="AC1125" s="30"/>
    </row>
    <row r="1126" spans="8:29" ht="15" customHeight="1">
      <c r="H1126" s="186"/>
      <c r="I1126" s="187"/>
      <c r="J1126" s="186"/>
      <c r="K1126" s="188"/>
      <c r="L1126" s="188"/>
      <c r="M1126" s="188"/>
      <c r="N1126" s="188"/>
      <c r="O1126" s="188"/>
      <c r="P1126" s="197"/>
      <c r="Q1126" s="199"/>
      <c r="R1126" s="200"/>
      <c r="S1126" s="309"/>
      <c r="T1126" s="310"/>
      <c r="U1126" s="212"/>
      <c r="V1126" s="212"/>
      <c r="W1126" s="215"/>
      <c r="X1126" s="212"/>
      <c r="Y1126" s="212"/>
      <c r="Z1126" s="211"/>
      <c r="AA1126" s="228"/>
      <c r="AB1126" s="289"/>
      <c r="AC1126" s="30"/>
    </row>
    <row r="1127" spans="8:29" ht="15" customHeight="1">
      <c r="H1127" s="186"/>
      <c r="I1127" s="187"/>
      <c r="J1127" s="186"/>
      <c r="K1127" s="188"/>
      <c r="L1127" s="188"/>
      <c r="M1127" s="188"/>
      <c r="N1127" s="188"/>
      <c r="O1127" s="188"/>
      <c r="P1127" s="197"/>
      <c r="Q1127" s="199"/>
      <c r="R1127" s="200"/>
      <c r="S1127" s="309"/>
      <c r="T1127" s="310"/>
      <c r="U1127" s="212"/>
      <c r="V1127" s="212"/>
      <c r="W1127" s="215"/>
      <c r="X1127" s="212"/>
      <c r="Y1127" s="212"/>
      <c r="Z1127" s="211"/>
      <c r="AA1127" s="228"/>
      <c r="AB1127" s="289"/>
      <c r="AC1127" s="30"/>
    </row>
    <row r="1128" spans="2:29" ht="15" customHeight="1">
      <c r="B1128" s="19" t="s">
        <v>1418</v>
      </c>
      <c r="H1128" s="186"/>
      <c r="I1128" s="187"/>
      <c r="J1128" s="186"/>
      <c r="K1128" s="188"/>
      <c r="L1128" s="188"/>
      <c r="M1128" s="188"/>
      <c r="N1128" s="188"/>
      <c r="O1128" s="188"/>
      <c r="P1128" s="197"/>
      <c r="Q1128" s="199"/>
      <c r="R1128" s="200"/>
      <c r="S1128" s="309"/>
      <c r="T1128" s="310"/>
      <c r="U1128" s="212"/>
      <c r="V1128" s="212"/>
      <c r="W1128" s="215"/>
      <c r="X1128" s="212"/>
      <c r="Y1128" s="212"/>
      <c r="Z1128" s="211"/>
      <c r="AA1128" s="228"/>
      <c r="AB1128" s="289"/>
      <c r="AC1128" s="30"/>
    </row>
    <row r="1129" spans="8:29" ht="15" customHeight="1">
      <c r="H1129" s="186"/>
      <c r="I1129" s="187"/>
      <c r="J1129" s="186"/>
      <c r="K1129" s="188"/>
      <c r="L1129" s="188"/>
      <c r="M1129" s="188"/>
      <c r="N1129" s="188"/>
      <c r="O1129" s="188"/>
      <c r="P1129" s="197"/>
      <c r="Q1129" s="199"/>
      <c r="R1129" s="200"/>
      <c r="S1129" s="309"/>
      <c r="T1129" s="310"/>
      <c r="U1129" s="212"/>
      <c r="V1129" s="212"/>
      <c r="W1129" s="215"/>
      <c r="X1129" s="212"/>
      <c r="Y1129" s="212"/>
      <c r="Z1129" s="211"/>
      <c r="AA1129" s="228"/>
      <c r="AB1129" s="289"/>
      <c r="AC1129" s="30"/>
    </row>
    <row r="1130" spans="8:29" ht="15" customHeight="1">
      <c r="H1130" s="186"/>
      <c r="I1130" s="187"/>
      <c r="J1130" s="186"/>
      <c r="K1130" s="188"/>
      <c r="L1130" s="188"/>
      <c r="M1130" s="188"/>
      <c r="N1130" s="188"/>
      <c r="O1130" s="188"/>
      <c r="P1130" s="197"/>
      <c r="Q1130" s="199"/>
      <c r="R1130" s="200"/>
      <c r="S1130" s="309"/>
      <c r="T1130" s="310"/>
      <c r="U1130" s="212"/>
      <c r="V1130" s="212"/>
      <c r="W1130" s="215"/>
      <c r="X1130" s="212"/>
      <c r="Y1130" s="212"/>
      <c r="Z1130" s="211"/>
      <c r="AA1130" s="228"/>
      <c r="AB1130" s="289"/>
      <c r="AC1130" s="30"/>
    </row>
    <row r="1131" spans="8:29" ht="15" customHeight="1">
      <c r="H1131" s="186"/>
      <c r="I1131" s="187"/>
      <c r="J1131" s="186"/>
      <c r="K1131" s="188"/>
      <c r="L1131" s="188"/>
      <c r="M1131" s="188"/>
      <c r="N1131" s="188"/>
      <c r="O1131" s="188"/>
      <c r="P1131" s="197"/>
      <c r="Q1131" s="199"/>
      <c r="R1131" s="200"/>
      <c r="S1131" s="309"/>
      <c r="T1131" s="310"/>
      <c r="U1131" s="212"/>
      <c r="V1131" s="212"/>
      <c r="W1131" s="215"/>
      <c r="X1131" s="212"/>
      <c r="Y1131" s="212"/>
      <c r="Z1131" s="211"/>
      <c r="AA1131" s="228"/>
      <c r="AB1131" s="289"/>
      <c r="AC1131" s="30"/>
    </row>
    <row r="1132" spans="8:29" ht="15" customHeight="1">
      <c r="H1132" s="186"/>
      <c r="I1132" s="187"/>
      <c r="J1132" s="186"/>
      <c r="K1132" s="188"/>
      <c r="L1132" s="188"/>
      <c r="M1132" s="188"/>
      <c r="N1132" s="188"/>
      <c r="O1132" s="188"/>
      <c r="P1132" s="197"/>
      <c r="Q1132" s="199"/>
      <c r="R1132" s="200"/>
      <c r="S1132" s="309"/>
      <c r="T1132" s="310"/>
      <c r="U1132" s="212"/>
      <c r="V1132" s="212"/>
      <c r="W1132" s="215"/>
      <c r="X1132" s="212"/>
      <c r="Y1132" s="212"/>
      <c r="Z1132" s="211"/>
      <c r="AA1132" s="228"/>
      <c r="AB1132" s="289"/>
      <c r="AC1132" s="30"/>
    </row>
    <row r="1133" spans="8:29" ht="15" customHeight="1">
      <c r="H1133" s="186"/>
      <c r="I1133" s="187"/>
      <c r="J1133" s="186"/>
      <c r="K1133" s="188"/>
      <c r="L1133" s="188"/>
      <c r="M1133" s="188"/>
      <c r="N1133" s="188"/>
      <c r="O1133" s="188"/>
      <c r="P1133" s="197"/>
      <c r="Q1133" s="199"/>
      <c r="R1133" s="200"/>
      <c r="S1133" s="309"/>
      <c r="T1133" s="310"/>
      <c r="U1133" s="212"/>
      <c r="V1133" s="212"/>
      <c r="W1133" s="215"/>
      <c r="X1133" s="212"/>
      <c r="Y1133" s="212"/>
      <c r="Z1133" s="211"/>
      <c r="AA1133" s="228"/>
      <c r="AB1133" s="289"/>
      <c r="AC1133" s="30"/>
    </row>
    <row r="1134" spans="8:29" ht="15" customHeight="1">
      <c r="H1134" s="186"/>
      <c r="I1134" s="187"/>
      <c r="J1134" s="186"/>
      <c r="K1134" s="188"/>
      <c r="L1134" s="188"/>
      <c r="M1134" s="188"/>
      <c r="N1134" s="188"/>
      <c r="O1134" s="188"/>
      <c r="P1134" s="197"/>
      <c r="Q1134" s="199"/>
      <c r="R1134" s="200"/>
      <c r="S1134" s="309"/>
      <c r="T1134" s="310"/>
      <c r="U1134" s="212"/>
      <c r="V1134" s="212"/>
      <c r="W1134" s="215"/>
      <c r="X1134" s="212"/>
      <c r="Y1134" s="212"/>
      <c r="Z1134" s="211"/>
      <c r="AA1134" s="228"/>
      <c r="AB1134" s="289"/>
      <c r="AC1134" s="30"/>
    </row>
    <row r="1135" spans="8:29" ht="15" customHeight="1">
      <c r="H1135" s="186"/>
      <c r="I1135" s="187"/>
      <c r="J1135" s="186"/>
      <c r="K1135" s="188"/>
      <c r="L1135" s="188"/>
      <c r="M1135" s="188"/>
      <c r="N1135" s="188"/>
      <c r="O1135" s="188"/>
      <c r="P1135" s="197"/>
      <c r="Q1135" s="199"/>
      <c r="R1135" s="200"/>
      <c r="S1135" s="309"/>
      <c r="T1135" s="310"/>
      <c r="U1135" s="212"/>
      <c r="V1135" s="212"/>
      <c r="W1135" s="215"/>
      <c r="X1135" s="212"/>
      <c r="Y1135" s="212"/>
      <c r="Z1135" s="211"/>
      <c r="AA1135" s="228"/>
      <c r="AB1135" s="289"/>
      <c r="AC1135" s="30"/>
    </row>
    <row r="1136" spans="8:29" ht="15" customHeight="1">
      <c r="H1136" s="186"/>
      <c r="I1136" s="187"/>
      <c r="J1136" s="186"/>
      <c r="K1136" s="188"/>
      <c r="L1136" s="188"/>
      <c r="M1136" s="188"/>
      <c r="N1136" s="188"/>
      <c r="O1136" s="188"/>
      <c r="P1136" s="197"/>
      <c r="Q1136" s="199"/>
      <c r="R1136" s="200"/>
      <c r="S1136" s="309"/>
      <c r="T1136" s="310"/>
      <c r="U1136" s="212"/>
      <c r="V1136" s="212"/>
      <c r="W1136" s="215"/>
      <c r="X1136" s="212"/>
      <c r="Y1136" s="212"/>
      <c r="Z1136" s="211"/>
      <c r="AA1136" s="228"/>
      <c r="AB1136" s="289"/>
      <c r="AC1136" s="30"/>
    </row>
    <row r="1137" spans="8:29" ht="15" customHeight="1">
      <c r="H1137" s="186"/>
      <c r="I1137" s="187"/>
      <c r="J1137" s="186"/>
      <c r="K1137" s="188"/>
      <c r="L1137" s="188"/>
      <c r="M1137" s="188"/>
      <c r="N1137" s="188"/>
      <c r="O1137" s="188"/>
      <c r="P1137" s="197"/>
      <c r="Q1137" s="199"/>
      <c r="R1137" s="200"/>
      <c r="S1137" s="309"/>
      <c r="T1137" s="310"/>
      <c r="U1137" s="212"/>
      <c r="V1137" s="212"/>
      <c r="W1137" s="215"/>
      <c r="X1137" s="212"/>
      <c r="Y1137" s="212"/>
      <c r="Z1137" s="211"/>
      <c r="AA1137" s="228"/>
      <c r="AB1137" s="289"/>
      <c r="AC1137" s="30"/>
    </row>
    <row r="1138" spans="8:29" ht="15" customHeight="1">
      <c r="H1138" s="186"/>
      <c r="I1138" s="187"/>
      <c r="J1138" s="186"/>
      <c r="K1138" s="188"/>
      <c r="L1138" s="188"/>
      <c r="M1138" s="188"/>
      <c r="N1138" s="188"/>
      <c r="O1138" s="188"/>
      <c r="P1138" s="197"/>
      <c r="Q1138" s="199"/>
      <c r="R1138" s="200"/>
      <c r="S1138" s="309"/>
      <c r="T1138" s="310"/>
      <c r="U1138" s="212"/>
      <c r="V1138" s="212"/>
      <c r="W1138" s="215"/>
      <c r="X1138" s="212"/>
      <c r="Y1138" s="212"/>
      <c r="Z1138" s="211"/>
      <c r="AA1138" s="228"/>
      <c r="AB1138" s="289"/>
      <c r="AC1138" s="30"/>
    </row>
    <row r="1139" spans="8:29" ht="15" customHeight="1">
      <c r="H1139" s="186"/>
      <c r="I1139" s="187"/>
      <c r="J1139" s="186"/>
      <c r="K1139" s="188"/>
      <c r="L1139" s="188"/>
      <c r="M1139" s="188"/>
      <c r="N1139" s="188"/>
      <c r="O1139" s="188"/>
      <c r="P1139" s="197"/>
      <c r="Q1139" s="199"/>
      <c r="R1139" s="200"/>
      <c r="S1139" s="309"/>
      <c r="T1139" s="310"/>
      <c r="U1139" s="212"/>
      <c r="V1139" s="212"/>
      <c r="W1139" s="215"/>
      <c r="X1139" s="212"/>
      <c r="Y1139" s="212"/>
      <c r="Z1139" s="211"/>
      <c r="AA1139" s="228"/>
      <c r="AB1139" s="289"/>
      <c r="AC1139" s="30"/>
    </row>
    <row r="1140" spans="8:29" ht="15" customHeight="1">
      <c r="H1140" s="186"/>
      <c r="I1140" s="187"/>
      <c r="J1140" s="186"/>
      <c r="K1140" s="188"/>
      <c r="L1140" s="188"/>
      <c r="M1140" s="188"/>
      <c r="N1140" s="188"/>
      <c r="O1140" s="188"/>
      <c r="P1140" s="197"/>
      <c r="Q1140" s="199"/>
      <c r="R1140" s="200"/>
      <c r="S1140" s="309"/>
      <c r="T1140" s="310"/>
      <c r="U1140" s="212"/>
      <c r="V1140" s="212"/>
      <c r="W1140" s="215"/>
      <c r="X1140" s="212"/>
      <c r="Y1140" s="212"/>
      <c r="Z1140" s="211"/>
      <c r="AA1140" s="228"/>
      <c r="AB1140" s="289"/>
      <c r="AC1140" s="30"/>
    </row>
    <row r="1141" spans="8:29" ht="15" customHeight="1">
      <c r="H1141" s="186"/>
      <c r="I1141" s="187"/>
      <c r="J1141" s="186"/>
      <c r="K1141" s="188"/>
      <c r="L1141" s="188"/>
      <c r="M1141" s="188"/>
      <c r="N1141" s="188"/>
      <c r="O1141" s="188"/>
      <c r="P1141" s="197"/>
      <c r="Q1141" s="199"/>
      <c r="R1141" s="200"/>
      <c r="S1141" s="309"/>
      <c r="T1141" s="310"/>
      <c r="U1141" s="212"/>
      <c r="V1141" s="212"/>
      <c r="W1141" s="215"/>
      <c r="X1141" s="212"/>
      <c r="Y1141" s="212"/>
      <c r="Z1141" s="211"/>
      <c r="AA1141" s="228"/>
      <c r="AB1141" s="289"/>
      <c r="AC1141" s="30"/>
    </row>
    <row r="1142" spans="8:29" ht="15" customHeight="1">
      <c r="H1142" s="186"/>
      <c r="I1142" s="187"/>
      <c r="J1142" s="186"/>
      <c r="K1142" s="188"/>
      <c r="L1142" s="188"/>
      <c r="M1142" s="188"/>
      <c r="N1142" s="188"/>
      <c r="O1142" s="188"/>
      <c r="P1142" s="197"/>
      <c r="Q1142" s="199"/>
      <c r="R1142" s="200"/>
      <c r="S1142" s="309"/>
      <c r="T1142" s="310"/>
      <c r="U1142" s="212"/>
      <c r="V1142" s="212"/>
      <c r="W1142" s="215"/>
      <c r="X1142" s="212"/>
      <c r="Y1142" s="212"/>
      <c r="Z1142" s="211"/>
      <c r="AA1142" s="228"/>
      <c r="AB1142" s="289"/>
      <c r="AC1142" s="30"/>
    </row>
    <row r="1143" spans="8:29" ht="15" customHeight="1">
      <c r="H1143" s="186"/>
      <c r="I1143" s="187"/>
      <c r="J1143" s="186"/>
      <c r="K1143" s="188"/>
      <c r="L1143" s="188"/>
      <c r="M1143" s="188"/>
      <c r="N1143" s="188"/>
      <c r="O1143" s="188"/>
      <c r="P1143" s="197"/>
      <c r="Q1143" s="199"/>
      <c r="R1143" s="200"/>
      <c r="S1143" s="309"/>
      <c r="T1143" s="310"/>
      <c r="U1143" s="212"/>
      <c r="V1143" s="212"/>
      <c r="W1143" s="215"/>
      <c r="X1143" s="212"/>
      <c r="Y1143" s="212"/>
      <c r="Z1143" s="211"/>
      <c r="AA1143" s="228"/>
      <c r="AB1143" s="289"/>
      <c r="AC1143" s="30"/>
    </row>
    <row r="1144" spans="8:29" ht="15" customHeight="1">
      <c r="H1144" s="186"/>
      <c r="I1144" s="187"/>
      <c r="J1144" s="186"/>
      <c r="K1144" s="188"/>
      <c r="L1144" s="188"/>
      <c r="M1144" s="188"/>
      <c r="N1144" s="188"/>
      <c r="O1144" s="188"/>
      <c r="P1144" s="197"/>
      <c r="Q1144" s="199"/>
      <c r="R1144" s="200"/>
      <c r="S1144" s="309"/>
      <c r="T1144" s="310"/>
      <c r="U1144" s="212"/>
      <c r="V1144" s="212"/>
      <c r="W1144" s="215"/>
      <c r="X1144" s="212"/>
      <c r="Y1144" s="212"/>
      <c r="Z1144" s="211"/>
      <c r="AA1144" s="228"/>
      <c r="AB1144" s="289"/>
      <c r="AC1144" s="30"/>
    </row>
    <row r="1145" spans="8:29" ht="15" customHeight="1">
      <c r="H1145" s="186"/>
      <c r="I1145" s="187"/>
      <c r="J1145" s="186"/>
      <c r="K1145" s="188"/>
      <c r="L1145" s="188"/>
      <c r="M1145" s="188"/>
      <c r="N1145" s="188"/>
      <c r="O1145" s="188"/>
      <c r="P1145" s="197"/>
      <c r="Q1145" s="199"/>
      <c r="R1145" s="200"/>
      <c r="S1145" s="309"/>
      <c r="T1145" s="310"/>
      <c r="U1145" s="212"/>
      <c r="V1145" s="212"/>
      <c r="W1145" s="215"/>
      <c r="X1145" s="212"/>
      <c r="Y1145" s="212"/>
      <c r="Z1145" s="211"/>
      <c r="AA1145" s="228"/>
      <c r="AB1145" s="289"/>
      <c r="AC1145" s="30"/>
    </row>
    <row r="1146" spans="8:29" ht="15" customHeight="1">
      <c r="H1146" s="186"/>
      <c r="I1146" s="187"/>
      <c r="J1146" s="186"/>
      <c r="K1146" s="188"/>
      <c r="L1146" s="188"/>
      <c r="M1146" s="188"/>
      <c r="N1146" s="188"/>
      <c r="O1146" s="188"/>
      <c r="P1146" s="197"/>
      <c r="Q1146" s="199"/>
      <c r="R1146" s="200"/>
      <c r="S1146" s="309"/>
      <c r="T1146" s="310"/>
      <c r="U1146" s="212"/>
      <c r="V1146" s="212"/>
      <c r="W1146" s="215"/>
      <c r="X1146" s="212"/>
      <c r="Y1146" s="212"/>
      <c r="Z1146" s="211"/>
      <c r="AA1146" s="228"/>
      <c r="AB1146" s="289"/>
      <c r="AC1146" s="30"/>
    </row>
    <row r="1147" spans="8:29" ht="15" customHeight="1">
      <c r="H1147" s="186"/>
      <c r="I1147" s="187"/>
      <c r="J1147" s="186"/>
      <c r="K1147" s="188"/>
      <c r="L1147" s="188"/>
      <c r="M1147" s="188"/>
      <c r="N1147" s="188"/>
      <c r="O1147" s="188"/>
      <c r="P1147" s="197"/>
      <c r="Q1147" s="199"/>
      <c r="R1147" s="200"/>
      <c r="S1147" s="309"/>
      <c r="T1147" s="310"/>
      <c r="U1147" s="212"/>
      <c r="V1147" s="212"/>
      <c r="W1147" s="215"/>
      <c r="X1147" s="212"/>
      <c r="Y1147" s="212"/>
      <c r="Z1147" s="211"/>
      <c r="AA1147" s="228"/>
      <c r="AB1147" s="289"/>
      <c r="AC1147" s="30"/>
    </row>
    <row r="1148" spans="8:29" ht="15" customHeight="1">
      <c r="H1148" s="186"/>
      <c r="I1148" s="187"/>
      <c r="J1148" s="186"/>
      <c r="K1148" s="188"/>
      <c r="L1148" s="188"/>
      <c r="M1148" s="188"/>
      <c r="N1148" s="188"/>
      <c r="O1148" s="188"/>
      <c r="P1148" s="197"/>
      <c r="Q1148" s="199"/>
      <c r="R1148" s="200"/>
      <c r="S1148" s="309"/>
      <c r="T1148" s="310"/>
      <c r="U1148" s="212"/>
      <c r="V1148" s="212"/>
      <c r="W1148" s="215"/>
      <c r="X1148" s="212"/>
      <c r="Y1148" s="212"/>
      <c r="Z1148" s="211"/>
      <c r="AA1148" s="228"/>
      <c r="AB1148" s="289"/>
      <c r="AC1148" s="30"/>
    </row>
    <row r="1149" spans="8:29" ht="15" customHeight="1">
      <c r="H1149" s="186"/>
      <c r="I1149" s="187"/>
      <c r="J1149" s="186"/>
      <c r="K1149" s="188"/>
      <c r="L1149" s="188"/>
      <c r="M1149" s="188"/>
      <c r="N1149" s="188"/>
      <c r="O1149" s="188"/>
      <c r="P1149" s="197"/>
      <c r="Q1149" s="199"/>
      <c r="R1149" s="200"/>
      <c r="S1149" s="309"/>
      <c r="T1149" s="310"/>
      <c r="U1149" s="212"/>
      <c r="V1149" s="212"/>
      <c r="W1149" s="215"/>
      <c r="X1149" s="212"/>
      <c r="Y1149" s="212"/>
      <c r="Z1149" s="211"/>
      <c r="AA1149" s="228"/>
      <c r="AB1149" s="289"/>
      <c r="AC1149" s="30"/>
    </row>
    <row r="1150" spans="8:29" ht="15" customHeight="1">
      <c r="H1150" s="186"/>
      <c r="I1150" s="187"/>
      <c r="J1150" s="186"/>
      <c r="K1150" s="188"/>
      <c r="L1150" s="188"/>
      <c r="M1150" s="188"/>
      <c r="N1150" s="188"/>
      <c r="O1150" s="188"/>
      <c r="P1150" s="197"/>
      <c r="Q1150" s="199"/>
      <c r="R1150" s="200"/>
      <c r="S1150" s="309"/>
      <c r="T1150" s="310"/>
      <c r="U1150" s="212"/>
      <c r="V1150" s="212"/>
      <c r="W1150" s="215"/>
      <c r="X1150" s="212"/>
      <c r="Y1150" s="212"/>
      <c r="Z1150" s="211"/>
      <c r="AA1150" s="228"/>
      <c r="AB1150" s="289"/>
      <c r="AC1150" s="30"/>
    </row>
    <row r="1151" spans="8:29" ht="15" customHeight="1">
      <c r="H1151" s="186"/>
      <c r="I1151" s="187"/>
      <c r="J1151" s="186"/>
      <c r="K1151" s="188"/>
      <c r="L1151" s="188"/>
      <c r="M1151" s="188"/>
      <c r="N1151" s="188"/>
      <c r="O1151" s="188"/>
      <c r="P1151" s="197"/>
      <c r="Q1151" s="199"/>
      <c r="R1151" s="200"/>
      <c r="S1151" s="309"/>
      <c r="T1151" s="310"/>
      <c r="U1151" s="212"/>
      <c r="V1151" s="212"/>
      <c r="W1151" s="215"/>
      <c r="X1151" s="212"/>
      <c r="Y1151" s="212"/>
      <c r="Z1151" s="211"/>
      <c r="AA1151" s="228"/>
      <c r="AB1151" s="289"/>
      <c r="AC1151" s="30"/>
    </row>
    <row r="1152" spans="8:29" ht="15" customHeight="1">
      <c r="H1152" s="186"/>
      <c r="I1152" s="187"/>
      <c r="J1152" s="186"/>
      <c r="K1152" s="188"/>
      <c r="L1152" s="188"/>
      <c r="M1152" s="188"/>
      <c r="N1152" s="188"/>
      <c r="O1152" s="188"/>
      <c r="P1152" s="197"/>
      <c r="Q1152" s="199"/>
      <c r="R1152" s="200"/>
      <c r="S1152" s="309"/>
      <c r="T1152" s="310"/>
      <c r="U1152" s="212"/>
      <c r="V1152" s="212"/>
      <c r="W1152" s="215"/>
      <c r="X1152" s="212"/>
      <c r="Y1152" s="212"/>
      <c r="Z1152" s="211"/>
      <c r="AA1152" s="228"/>
      <c r="AB1152" s="289"/>
      <c r="AC1152" s="30"/>
    </row>
    <row r="1153" spans="8:29" ht="15" customHeight="1">
      <c r="H1153" s="186"/>
      <c r="I1153" s="187"/>
      <c r="J1153" s="186"/>
      <c r="K1153" s="188"/>
      <c r="L1153" s="188"/>
      <c r="M1153" s="188"/>
      <c r="N1153" s="188"/>
      <c r="O1153" s="188"/>
      <c r="P1153" s="197"/>
      <c r="Q1153" s="199"/>
      <c r="R1153" s="200"/>
      <c r="S1153" s="309"/>
      <c r="T1153" s="310"/>
      <c r="U1153" s="212"/>
      <c r="V1153" s="212"/>
      <c r="W1153" s="215"/>
      <c r="X1153" s="212"/>
      <c r="Y1153" s="212"/>
      <c r="Z1153" s="211"/>
      <c r="AA1153" s="228"/>
      <c r="AB1153" s="289"/>
      <c r="AC1153" s="30"/>
    </row>
    <row r="1154" spans="8:29" ht="15" customHeight="1">
      <c r="H1154" s="186"/>
      <c r="I1154" s="187"/>
      <c r="J1154" s="186"/>
      <c r="K1154" s="188"/>
      <c r="L1154" s="188"/>
      <c r="M1154" s="188"/>
      <c r="N1154" s="188"/>
      <c r="O1154" s="188"/>
      <c r="P1154" s="197"/>
      <c r="Q1154" s="199"/>
      <c r="R1154" s="200"/>
      <c r="S1154" s="309"/>
      <c r="T1154" s="310"/>
      <c r="U1154" s="212"/>
      <c r="V1154" s="212"/>
      <c r="W1154" s="215"/>
      <c r="X1154" s="212"/>
      <c r="Y1154" s="212"/>
      <c r="Z1154" s="211"/>
      <c r="AA1154" s="228"/>
      <c r="AB1154" s="289"/>
      <c r="AC1154" s="30"/>
    </row>
    <row r="1155" spans="8:29" ht="15" customHeight="1">
      <c r="H1155" s="186"/>
      <c r="I1155" s="187"/>
      <c r="J1155" s="186"/>
      <c r="K1155" s="188"/>
      <c r="L1155" s="188"/>
      <c r="M1155" s="188"/>
      <c r="N1155" s="188"/>
      <c r="O1155" s="188"/>
      <c r="P1155" s="197"/>
      <c r="Q1155" s="199"/>
      <c r="R1155" s="200"/>
      <c r="S1155" s="309"/>
      <c r="T1155" s="310"/>
      <c r="U1155" s="212"/>
      <c r="V1155" s="212"/>
      <c r="W1155" s="215"/>
      <c r="X1155" s="212"/>
      <c r="Y1155" s="212"/>
      <c r="Z1155" s="211"/>
      <c r="AA1155" s="228"/>
      <c r="AB1155" s="289"/>
      <c r="AC1155" s="30"/>
    </row>
    <row r="1156" spans="8:29" ht="15" customHeight="1">
      <c r="H1156" s="186"/>
      <c r="I1156" s="187"/>
      <c r="J1156" s="186"/>
      <c r="K1156" s="188"/>
      <c r="L1156" s="188"/>
      <c r="M1156" s="188"/>
      <c r="N1156" s="188"/>
      <c r="O1156" s="188"/>
      <c r="P1156" s="197"/>
      <c r="Q1156" s="199"/>
      <c r="R1156" s="200"/>
      <c r="S1156" s="309"/>
      <c r="T1156" s="310"/>
      <c r="U1156" s="212"/>
      <c r="V1156" s="212"/>
      <c r="W1156" s="215"/>
      <c r="X1156" s="212"/>
      <c r="Y1156" s="212"/>
      <c r="Z1156" s="211"/>
      <c r="AA1156" s="228"/>
      <c r="AB1156" s="289"/>
      <c r="AC1156" s="30"/>
    </row>
    <row r="1157" spans="8:29" ht="15" customHeight="1">
      <c r="H1157" s="186"/>
      <c r="I1157" s="187"/>
      <c r="J1157" s="186"/>
      <c r="K1157" s="188"/>
      <c r="L1157" s="188"/>
      <c r="M1157" s="188"/>
      <c r="N1157" s="188"/>
      <c r="O1157" s="188"/>
      <c r="P1157" s="197"/>
      <c r="Q1157" s="199"/>
      <c r="R1157" s="200"/>
      <c r="S1157" s="309"/>
      <c r="T1157" s="310"/>
      <c r="U1157" s="212"/>
      <c r="V1157" s="212"/>
      <c r="W1157" s="215"/>
      <c r="X1157" s="212"/>
      <c r="Y1157" s="212"/>
      <c r="Z1157" s="211"/>
      <c r="AA1157" s="228"/>
      <c r="AB1157" s="289"/>
      <c r="AC1157" s="30"/>
    </row>
    <row r="1158" spans="8:29" ht="15" customHeight="1">
      <c r="H1158" s="186"/>
      <c r="I1158" s="187"/>
      <c r="J1158" s="186"/>
      <c r="K1158" s="188"/>
      <c r="L1158" s="188"/>
      <c r="M1158" s="188"/>
      <c r="N1158" s="188"/>
      <c r="O1158" s="188"/>
      <c r="P1158" s="197"/>
      <c r="Q1158" s="199"/>
      <c r="R1158" s="200"/>
      <c r="S1158" s="309"/>
      <c r="T1158" s="310"/>
      <c r="U1158" s="212"/>
      <c r="V1158" s="212"/>
      <c r="W1158" s="215"/>
      <c r="X1158" s="212"/>
      <c r="Y1158" s="212"/>
      <c r="Z1158" s="211"/>
      <c r="AA1158" s="228"/>
      <c r="AB1158" s="289"/>
      <c r="AC1158" s="30"/>
    </row>
    <row r="1159" spans="8:29" ht="15" customHeight="1">
      <c r="H1159" s="186"/>
      <c r="I1159" s="187"/>
      <c r="J1159" s="186"/>
      <c r="K1159" s="188"/>
      <c r="L1159" s="188"/>
      <c r="M1159" s="188"/>
      <c r="N1159" s="188"/>
      <c r="O1159" s="188"/>
      <c r="P1159" s="197"/>
      <c r="Q1159" s="199"/>
      <c r="R1159" s="200"/>
      <c r="S1159" s="309"/>
      <c r="T1159" s="310"/>
      <c r="U1159" s="212"/>
      <c r="V1159" s="212"/>
      <c r="W1159" s="215"/>
      <c r="X1159" s="212"/>
      <c r="Y1159" s="212"/>
      <c r="Z1159" s="211"/>
      <c r="AA1159" s="228"/>
      <c r="AB1159" s="289"/>
      <c r="AC1159" s="30"/>
    </row>
    <row r="1160" spans="8:29" ht="15" customHeight="1">
      <c r="H1160" s="186"/>
      <c r="I1160" s="187"/>
      <c r="J1160" s="186"/>
      <c r="K1160" s="188"/>
      <c r="L1160" s="188"/>
      <c r="M1160" s="188"/>
      <c r="N1160" s="188"/>
      <c r="O1160" s="188"/>
      <c r="P1160" s="197"/>
      <c r="Q1160" s="199"/>
      <c r="R1160" s="200"/>
      <c r="S1160" s="309"/>
      <c r="T1160" s="310"/>
      <c r="U1160" s="212"/>
      <c r="V1160" s="212"/>
      <c r="W1160" s="215"/>
      <c r="X1160" s="212"/>
      <c r="Y1160" s="212"/>
      <c r="Z1160" s="211"/>
      <c r="AA1160" s="228"/>
      <c r="AB1160" s="289"/>
      <c r="AC1160" s="30"/>
    </row>
    <row r="1161" spans="8:29" ht="15" customHeight="1">
      <c r="H1161" s="186"/>
      <c r="I1161" s="187"/>
      <c r="J1161" s="186"/>
      <c r="K1161" s="188"/>
      <c r="L1161" s="188"/>
      <c r="M1161" s="188"/>
      <c r="N1161" s="188"/>
      <c r="O1161" s="188"/>
      <c r="P1161" s="197"/>
      <c r="Q1161" s="199"/>
      <c r="R1161" s="200"/>
      <c r="S1161" s="309"/>
      <c r="T1161" s="310"/>
      <c r="U1161" s="212"/>
      <c r="V1161" s="212"/>
      <c r="W1161" s="215"/>
      <c r="X1161" s="212"/>
      <c r="Y1161" s="212"/>
      <c r="Z1161" s="211"/>
      <c r="AA1161" s="228"/>
      <c r="AB1161" s="289"/>
      <c r="AC1161" s="30"/>
    </row>
    <row r="1162" spans="8:29" ht="15" customHeight="1">
      <c r="H1162" s="186"/>
      <c r="I1162" s="187"/>
      <c r="J1162" s="186"/>
      <c r="K1162" s="188"/>
      <c r="L1162" s="188"/>
      <c r="M1162" s="188"/>
      <c r="N1162" s="188"/>
      <c r="O1162" s="188"/>
      <c r="P1162" s="197"/>
      <c r="Q1162" s="199"/>
      <c r="R1162" s="200"/>
      <c r="S1162" s="309"/>
      <c r="T1162" s="310"/>
      <c r="U1162" s="212"/>
      <c r="V1162" s="212"/>
      <c r="W1162" s="215"/>
      <c r="X1162" s="212"/>
      <c r="Y1162" s="212"/>
      <c r="Z1162" s="211"/>
      <c r="AA1162" s="228"/>
      <c r="AB1162" s="289"/>
      <c r="AC1162" s="30"/>
    </row>
    <row r="1163" spans="8:29" ht="15" customHeight="1">
      <c r="H1163" s="186"/>
      <c r="I1163" s="187"/>
      <c r="J1163" s="186"/>
      <c r="K1163" s="188"/>
      <c r="L1163" s="188"/>
      <c r="M1163" s="188"/>
      <c r="N1163" s="188"/>
      <c r="O1163" s="188"/>
      <c r="P1163" s="197"/>
      <c r="Q1163" s="199"/>
      <c r="R1163" s="200"/>
      <c r="S1163" s="309"/>
      <c r="T1163" s="310"/>
      <c r="U1163" s="212"/>
      <c r="V1163" s="212"/>
      <c r="W1163" s="215"/>
      <c r="X1163" s="212"/>
      <c r="Y1163" s="212"/>
      <c r="Z1163" s="211"/>
      <c r="AA1163" s="228"/>
      <c r="AB1163" s="289"/>
      <c r="AC1163" s="30"/>
    </row>
    <row r="1164" spans="8:29" ht="15" customHeight="1">
      <c r="H1164" s="186"/>
      <c r="I1164" s="187"/>
      <c r="J1164" s="186"/>
      <c r="K1164" s="188"/>
      <c r="L1164" s="188"/>
      <c r="M1164" s="188"/>
      <c r="N1164" s="188"/>
      <c r="O1164" s="188"/>
      <c r="P1164" s="197"/>
      <c r="Q1164" s="199"/>
      <c r="R1164" s="200"/>
      <c r="S1164" s="309"/>
      <c r="T1164" s="310"/>
      <c r="U1164" s="212"/>
      <c r="V1164" s="212"/>
      <c r="W1164" s="215"/>
      <c r="X1164" s="212"/>
      <c r="Y1164" s="212"/>
      <c r="Z1164" s="211"/>
      <c r="AA1164" s="228"/>
      <c r="AB1164" s="289"/>
      <c r="AC1164" s="30"/>
    </row>
    <row r="1165" spans="8:29" ht="15" customHeight="1">
      <c r="H1165" s="186"/>
      <c r="I1165" s="187"/>
      <c r="J1165" s="186"/>
      <c r="K1165" s="188"/>
      <c r="L1165" s="188"/>
      <c r="M1165" s="188"/>
      <c r="N1165" s="188"/>
      <c r="O1165" s="188"/>
      <c r="P1165" s="197"/>
      <c r="Q1165" s="199"/>
      <c r="R1165" s="200"/>
      <c r="S1165" s="309"/>
      <c r="T1165" s="310"/>
      <c r="U1165" s="212"/>
      <c r="V1165" s="212"/>
      <c r="W1165" s="215"/>
      <c r="X1165" s="212"/>
      <c r="Y1165" s="212"/>
      <c r="Z1165" s="211"/>
      <c r="AA1165" s="228"/>
      <c r="AB1165" s="289"/>
      <c r="AC1165" s="30"/>
    </row>
    <row r="1166" spans="8:29" ht="15" customHeight="1">
      <c r="H1166" s="186"/>
      <c r="I1166" s="187"/>
      <c r="J1166" s="186"/>
      <c r="K1166" s="188"/>
      <c r="L1166" s="188"/>
      <c r="M1166" s="188"/>
      <c r="N1166" s="188"/>
      <c r="O1166" s="188"/>
      <c r="P1166" s="197"/>
      <c r="Q1166" s="199"/>
      <c r="R1166" s="200"/>
      <c r="S1166" s="309"/>
      <c r="T1166" s="310"/>
      <c r="U1166" s="212"/>
      <c r="V1166" s="212"/>
      <c r="W1166" s="215"/>
      <c r="X1166" s="212"/>
      <c r="Y1166" s="212"/>
      <c r="Z1166" s="211"/>
      <c r="AA1166" s="228"/>
      <c r="AB1166" s="289"/>
      <c r="AC1166" s="30"/>
    </row>
    <row r="1167" spans="8:29" ht="15" customHeight="1">
      <c r="H1167" s="186"/>
      <c r="I1167" s="187"/>
      <c r="J1167" s="186"/>
      <c r="K1167" s="188"/>
      <c r="L1167" s="188"/>
      <c r="M1167" s="188"/>
      <c r="N1167" s="188"/>
      <c r="O1167" s="188"/>
      <c r="P1167" s="197"/>
      <c r="Q1167" s="199"/>
      <c r="R1167" s="200"/>
      <c r="S1167" s="309"/>
      <c r="T1167" s="310"/>
      <c r="U1167" s="212"/>
      <c r="V1167" s="212"/>
      <c r="W1167" s="215"/>
      <c r="X1167" s="212"/>
      <c r="Y1167" s="212"/>
      <c r="Z1167" s="211"/>
      <c r="AA1167" s="228"/>
      <c r="AB1167" s="289"/>
      <c r="AC1167" s="30"/>
    </row>
    <row r="1168" spans="8:29" ht="15" customHeight="1">
      <c r="H1168" s="186"/>
      <c r="I1168" s="187"/>
      <c r="J1168" s="186"/>
      <c r="K1168" s="188"/>
      <c r="L1168" s="188"/>
      <c r="M1168" s="188"/>
      <c r="N1168" s="188"/>
      <c r="O1168" s="188"/>
      <c r="P1168" s="197"/>
      <c r="Q1168" s="199"/>
      <c r="R1168" s="200"/>
      <c r="S1168" s="309"/>
      <c r="T1168" s="310"/>
      <c r="U1168" s="212"/>
      <c r="V1168" s="212"/>
      <c r="W1168" s="215"/>
      <c r="X1168" s="212"/>
      <c r="Y1168" s="212"/>
      <c r="Z1168" s="211"/>
      <c r="AA1168" s="228"/>
      <c r="AB1168" s="289"/>
      <c r="AC1168" s="30"/>
    </row>
    <row r="1169" spans="8:29" ht="15" customHeight="1">
      <c r="H1169" s="186"/>
      <c r="I1169" s="187"/>
      <c r="J1169" s="186"/>
      <c r="K1169" s="188"/>
      <c r="L1169" s="188"/>
      <c r="M1169" s="188"/>
      <c r="N1169" s="188"/>
      <c r="O1169" s="188"/>
      <c r="P1169" s="197"/>
      <c r="Q1169" s="199"/>
      <c r="R1169" s="200"/>
      <c r="S1169" s="309"/>
      <c r="T1169" s="310"/>
      <c r="U1169" s="212"/>
      <c r="V1169" s="212"/>
      <c r="W1169" s="215"/>
      <c r="X1169" s="212"/>
      <c r="Y1169" s="212"/>
      <c r="Z1169" s="211"/>
      <c r="AA1169" s="228"/>
      <c r="AB1169" s="289"/>
      <c r="AC1169" s="30"/>
    </row>
    <row r="1170" spans="8:29" ht="15" customHeight="1">
      <c r="H1170" s="186"/>
      <c r="I1170" s="187"/>
      <c r="J1170" s="186"/>
      <c r="K1170" s="188"/>
      <c r="L1170" s="188"/>
      <c r="M1170" s="188"/>
      <c r="N1170" s="188"/>
      <c r="O1170" s="188"/>
      <c r="P1170" s="197"/>
      <c r="Q1170" s="199"/>
      <c r="R1170" s="200"/>
      <c r="S1170" s="309"/>
      <c r="T1170" s="310"/>
      <c r="U1170" s="212"/>
      <c r="V1170" s="212"/>
      <c r="W1170" s="215"/>
      <c r="X1170" s="212"/>
      <c r="Y1170" s="212"/>
      <c r="Z1170" s="211"/>
      <c r="AA1170" s="228"/>
      <c r="AB1170" s="289"/>
      <c r="AC1170" s="30"/>
    </row>
    <row r="1171" spans="8:29" ht="15" customHeight="1">
      <c r="H1171" s="186"/>
      <c r="I1171" s="187"/>
      <c r="J1171" s="186"/>
      <c r="K1171" s="188"/>
      <c r="L1171" s="188"/>
      <c r="M1171" s="188"/>
      <c r="N1171" s="188"/>
      <c r="O1171" s="188"/>
      <c r="P1171" s="197"/>
      <c r="Q1171" s="199"/>
      <c r="R1171" s="200"/>
      <c r="S1171" s="309"/>
      <c r="T1171" s="310"/>
      <c r="U1171" s="212"/>
      <c r="V1171" s="212"/>
      <c r="W1171" s="215"/>
      <c r="X1171" s="212"/>
      <c r="Y1171" s="212"/>
      <c r="Z1171" s="211"/>
      <c r="AA1171" s="228"/>
      <c r="AB1171" s="289"/>
      <c r="AC1171" s="30"/>
    </row>
    <row r="1172" spans="8:29" ht="15" customHeight="1">
      <c r="H1172" s="186"/>
      <c r="I1172" s="187"/>
      <c r="J1172" s="186"/>
      <c r="K1172" s="188"/>
      <c r="L1172" s="188"/>
      <c r="M1172" s="188"/>
      <c r="N1172" s="188"/>
      <c r="O1172" s="188"/>
      <c r="P1172" s="197"/>
      <c r="Q1172" s="199"/>
      <c r="R1172" s="200"/>
      <c r="S1172" s="309"/>
      <c r="T1172" s="310"/>
      <c r="U1172" s="212"/>
      <c r="V1172" s="212"/>
      <c r="W1172" s="215"/>
      <c r="X1172" s="212"/>
      <c r="Y1172" s="212"/>
      <c r="Z1172" s="211"/>
      <c r="AA1172" s="228"/>
      <c r="AB1172" s="289"/>
      <c r="AC1172" s="30"/>
    </row>
    <row r="1173" spans="8:29" ht="15" customHeight="1">
      <c r="H1173" s="186"/>
      <c r="I1173" s="187"/>
      <c r="J1173" s="186"/>
      <c r="K1173" s="188"/>
      <c r="L1173" s="188"/>
      <c r="M1173" s="188"/>
      <c r="N1173" s="188"/>
      <c r="O1173" s="188"/>
      <c r="P1173" s="197"/>
      <c r="Q1173" s="199"/>
      <c r="R1173" s="200"/>
      <c r="S1173" s="309"/>
      <c r="T1173" s="310"/>
      <c r="U1173" s="212"/>
      <c r="V1173" s="212"/>
      <c r="W1173" s="215"/>
      <c r="X1173" s="212"/>
      <c r="Y1173" s="212"/>
      <c r="Z1173" s="211"/>
      <c r="AA1173" s="228"/>
      <c r="AB1173" s="289"/>
      <c r="AC1173" s="30"/>
    </row>
    <row r="1174" spans="8:29" ht="15" customHeight="1">
      <c r="H1174" s="186"/>
      <c r="I1174" s="187"/>
      <c r="J1174" s="186"/>
      <c r="K1174" s="188"/>
      <c r="L1174" s="188"/>
      <c r="M1174" s="188"/>
      <c r="N1174" s="188"/>
      <c r="O1174" s="188"/>
      <c r="P1174" s="197"/>
      <c r="Q1174" s="199"/>
      <c r="R1174" s="200"/>
      <c r="S1174" s="309"/>
      <c r="T1174" s="310"/>
      <c r="U1174" s="212"/>
      <c r="V1174" s="212"/>
      <c r="W1174" s="215"/>
      <c r="X1174" s="212"/>
      <c r="Y1174" s="212"/>
      <c r="Z1174" s="211"/>
      <c r="AA1174" s="228"/>
      <c r="AB1174" s="289"/>
      <c r="AC1174" s="30"/>
    </row>
    <row r="1175" spans="8:29" ht="15" customHeight="1">
      <c r="H1175" s="186"/>
      <c r="I1175" s="187"/>
      <c r="J1175" s="186"/>
      <c r="K1175" s="188"/>
      <c r="L1175" s="188"/>
      <c r="M1175" s="188"/>
      <c r="N1175" s="188"/>
      <c r="O1175" s="188"/>
      <c r="P1175" s="197"/>
      <c r="Q1175" s="199"/>
      <c r="R1175" s="200"/>
      <c r="S1175" s="309"/>
      <c r="T1175" s="310"/>
      <c r="U1175" s="212"/>
      <c r="V1175" s="212"/>
      <c r="W1175" s="215"/>
      <c r="X1175" s="212"/>
      <c r="Y1175" s="212"/>
      <c r="Z1175" s="211"/>
      <c r="AA1175" s="228"/>
      <c r="AB1175" s="289"/>
      <c r="AC1175" s="30"/>
    </row>
    <row r="1176" spans="8:29" ht="15" customHeight="1">
      <c r="H1176" s="186"/>
      <c r="I1176" s="187"/>
      <c r="J1176" s="186"/>
      <c r="K1176" s="188"/>
      <c r="L1176" s="188"/>
      <c r="M1176" s="188"/>
      <c r="N1176" s="188"/>
      <c r="O1176" s="188"/>
      <c r="P1176" s="197"/>
      <c r="Q1176" s="199"/>
      <c r="R1176" s="200"/>
      <c r="S1176" s="309"/>
      <c r="T1176" s="310"/>
      <c r="U1176" s="212"/>
      <c r="V1176" s="212"/>
      <c r="W1176" s="215"/>
      <c r="X1176" s="212"/>
      <c r="Y1176" s="212"/>
      <c r="Z1176" s="211"/>
      <c r="AA1176" s="228"/>
      <c r="AB1176" s="289"/>
      <c r="AC1176" s="30"/>
    </row>
    <row r="1177" spans="8:29" ht="15" customHeight="1">
      <c r="H1177" s="186"/>
      <c r="I1177" s="187"/>
      <c r="J1177" s="186"/>
      <c r="K1177" s="188"/>
      <c r="L1177" s="188"/>
      <c r="M1177" s="188"/>
      <c r="N1177" s="188"/>
      <c r="O1177" s="188"/>
      <c r="P1177" s="197"/>
      <c r="Q1177" s="199"/>
      <c r="R1177" s="200"/>
      <c r="S1177" s="309"/>
      <c r="T1177" s="310"/>
      <c r="U1177" s="212"/>
      <c r="V1177" s="212"/>
      <c r="W1177" s="215"/>
      <c r="X1177" s="212"/>
      <c r="Y1177" s="212"/>
      <c r="Z1177" s="211"/>
      <c r="AA1177" s="228"/>
      <c r="AB1177" s="289"/>
      <c r="AC1177" s="30"/>
    </row>
    <row r="1178" spans="8:29" ht="15" customHeight="1">
      <c r="H1178" s="186"/>
      <c r="I1178" s="187"/>
      <c r="J1178" s="186"/>
      <c r="K1178" s="188"/>
      <c r="L1178" s="188"/>
      <c r="M1178" s="188"/>
      <c r="N1178" s="188"/>
      <c r="O1178" s="188"/>
      <c r="P1178" s="197"/>
      <c r="Q1178" s="199"/>
      <c r="R1178" s="200"/>
      <c r="S1178" s="309"/>
      <c r="T1178" s="310"/>
      <c r="U1178" s="212"/>
      <c r="V1178" s="212"/>
      <c r="W1178" s="215"/>
      <c r="X1178" s="212"/>
      <c r="Y1178" s="212"/>
      <c r="Z1178" s="211"/>
      <c r="AA1178" s="228"/>
      <c r="AB1178" s="289"/>
      <c r="AC1178" s="30"/>
    </row>
    <row r="1179" spans="8:29" ht="15" customHeight="1">
      <c r="H1179" s="186"/>
      <c r="I1179" s="187"/>
      <c r="J1179" s="186"/>
      <c r="K1179" s="188"/>
      <c r="L1179" s="188"/>
      <c r="M1179" s="188"/>
      <c r="N1179" s="188"/>
      <c r="O1179" s="188"/>
      <c r="P1179" s="197"/>
      <c r="Q1179" s="199"/>
      <c r="R1179" s="200"/>
      <c r="S1179" s="309"/>
      <c r="T1179" s="310"/>
      <c r="U1179" s="212"/>
      <c r="V1179" s="212"/>
      <c r="W1179" s="215"/>
      <c r="X1179" s="212"/>
      <c r="Y1179" s="212"/>
      <c r="Z1179" s="211"/>
      <c r="AA1179" s="228"/>
      <c r="AB1179" s="289"/>
      <c r="AC1179" s="30"/>
    </row>
    <row r="1180" spans="8:29" ht="15" customHeight="1">
      <c r="H1180" s="186"/>
      <c r="I1180" s="187"/>
      <c r="J1180" s="186"/>
      <c r="K1180" s="188"/>
      <c r="L1180" s="188"/>
      <c r="M1180" s="188"/>
      <c r="N1180" s="188"/>
      <c r="O1180" s="188"/>
      <c r="P1180" s="197"/>
      <c r="Q1180" s="199"/>
      <c r="R1180" s="200"/>
      <c r="S1180" s="309"/>
      <c r="T1180" s="310"/>
      <c r="U1180" s="212"/>
      <c r="V1180" s="212"/>
      <c r="W1180" s="215"/>
      <c r="X1180" s="212"/>
      <c r="Y1180" s="212"/>
      <c r="Z1180" s="211"/>
      <c r="AA1180" s="228"/>
      <c r="AB1180" s="289"/>
      <c r="AC1180" s="30"/>
    </row>
    <row r="1181" spans="8:29" ht="15" customHeight="1">
      <c r="H1181" s="186"/>
      <c r="I1181" s="187"/>
      <c r="J1181" s="186"/>
      <c r="K1181" s="188"/>
      <c r="L1181" s="188"/>
      <c r="M1181" s="188"/>
      <c r="N1181" s="188"/>
      <c r="O1181" s="188"/>
      <c r="P1181" s="197"/>
      <c r="Q1181" s="199"/>
      <c r="R1181" s="200"/>
      <c r="S1181" s="309"/>
      <c r="T1181" s="310"/>
      <c r="U1181" s="212"/>
      <c r="V1181" s="212"/>
      <c r="W1181" s="215"/>
      <c r="X1181" s="212"/>
      <c r="Y1181" s="212"/>
      <c r="Z1181" s="211"/>
      <c r="AA1181" s="228"/>
      <c r="AB1181" s="289"/>
      <c r="AC1181" s="30"/>
    </row>
    <row r="1182" spans="8:29" ht="15" customHeight="1">
      <c r="H1182" s="186"/>
      <c r="I1182" s="187"/>
      <c r="J1182" s="186"/>
      <c r="K1182" s="188"/>
      <c r="L1182" s="188"/>
      <c r="M1182" s="188"/>
      <c r="N1182" s="188"/>
      <c r="O1182" s="188"/>
      <c r="P1182" s="197"/>
      <c r="Q1182" s="199"/>
      <c r="R1182" s="200"/>
      <c r="S1182" s="309"/>
      <c r="T1182" s="310"/>
      <c r="U1182" s="212"/>
      <c r="V1182" s="212"/>
      <c r="W1182" s="215"/>
      <c r="X1182" s="212"/>
      <c r="Y1182" s="212"/>
      <c r="Z1182" s="211"/>
      <c r="AA1182" s="228"/>
      <c r="AB1182" s="289"/>
      <c r="AC1182" s="30"/>
    </row>
    <row r="1183" spans="8:29" ht="15" customHeight="1">
      <c r="H1183" s="186"/>
      <c r="I1183" s="187"/>
      <c r="J1183" s="186"/>
      <c r="K1183" s="188"/>
      <c r="L1183" s="188"/>
      <c r="M1183" s="188"/>
      <c r="N1183" s="188"/>
      <c r="O1183" s="188"/>
      <c r="P1183" s="197"/>
      <c r="Q1183" s="199"/>
      <c r="R1183" s="200"/>
      <c r="S1183" s="309"/>
      <c r="T1183" s="310"/>
      <c r="U1183" s="212"/>
      <c r="V1183" s="212"/>
      <c r="W1183" s="215"/>
      <c r="X1183" s="212"/>
      <c r="Y1183" s="212"/>
      <c r="Z1183" s="211"/>
      <c r="AA1183" s="228"/>
      <c r="AB1183" s="289"/>
      <c r="AC1183" s="30"/>
    </row>
    <row r="1184" spans="8:29" ht="15" customHeight="1">
      <c r="H1184" s="186"/>
      <c r="I1184" s="187"/>
      <c r="J1184" s="186"/>
      <c r="K1184" s="188"/>
      <c r="L1184" s="188"/>
      <c r="M1184" s="188"/>
      <c r="N1184" s="188"/>
      <c r="O1184" s="188"/>
      <c r="P1184" s="197"/>
      <c r="Q1184" s="199"/>
      <c r="R1184" s="200"/>
      <c r="S1184" s="309"/>
      <c r="T1184" s="310"/>
      <c r="U1184" s="212"/>
      <c r="V1184" s="212"/>
      <c r="W1184" s="215"/>
      <c r="X1184" s="212"/>
      <c r="Y1184" s="212"/>
      <c r="Z1184" s="211"/>
      <c r="AA1184" s="228"/>
      <c r="AB1184" s="289"/>
      <c r="AC1184" s="30"/>
    </row>
    <row r="1185" spans="8:29" ht="15" customHeight="1">
      <c r="H1185" s="186"/>
      <c r="I1185" s="187"/>
      <c r="J1185" s="186"/>
      <c r="K1185" s="188"/>
      <c r="L1185" s="188"/>
      <c r="M1185" s="188"/>
      <c r="N1185" s="188"/>
      <c r="O1185" s="188"/>
      <c r="P1185" s="197"/>
      <c r="Q1185" s="199"/>
      <c r="R1185" s="200"/>
      <c r="S1185" s="309"/>
      <c r="T1185" s="310"/>
      <c r="U1185" s="212"/>
      <c r="V1185" s="212"/>
      <c r="W1185" s="215"/>
      <c r="X1185" s="212"/>
      <c r="Y1185" s="212"/>
      <c r="Z1185" s="211"/>
      <c r="AA1185" s="228"/>
      <c r="AB1185" s="289"/>
      <c r="AC1185" s="30"/>
    </row>
    <row r="1186" spans="8:29" ht="15" customHeight="1">
      <c r="H1186" s="186"/>
      <c r="I1186" s="187"/>
      <c r="J1186" s="186"/>
      <c r="K1186" s="188"/>
      <c r="L1186" s="188"/>
      <c r="M1186" s="188"/>
      <c r="N1186" s="188"/>
      <c r="O1186" s="188"/>
      <c r="P1186" s="197"/>
      <c r="Q1186" s="199"/>
      <c r="R1186" s="200"/>
      <c r="S1186" s="309"/>
      <c r="T1186" s="310"/>
      <c r="U1186" s="212"/>
      <c r="V1186" s="212"/>
      <c r="W1186" s="215"/>
      <c r="X1186" s="212"/>
      <c r="Y1186" s="212"/>
      <c r="Z1186" s="211"/>
      <c r="AA1186" s="228"/>
      <c r="AB1186" s="289"/>
      <c r="AC1186" s="30"/>
    </row>
    <row r="1187" spans="8:29" ht="15" customHeight="1">
      <c r="H1187" s="186"/>
      <c r="I1187" s="187"/>
      <c r="J1187" s="186"/>
      <c r="K1187" s="188"/>
      <c r="L1187" s="188"/>
      <c r="M1187" s="188"/>
      <c r="N1187" s="188"/>
      <c r="O1187" s="188"/>
      <c r="P1187" s="197"/>
      <c r="Q1187" s="199"/>
      <c r="R1187" s="200"/>
      <c r="S1187" s="309"/>
      <c r="T1187" s="310"/>
      <c r="U1187" s="212"/>
      <c r="V1187" s="212"/>
      <c r="W1187" s="215"/>
      <c r="X1187" s="212"/>
      <c r="Y1187" s="212"/>
      <c r="Z1187" s="211"/>
      <c r="AA1187" s="228"/>
      <c r="AB1187" s="289"/>
      <c r="AC1187" s="30"/>
    </row>
    <row r="1188" spans="8:29" ht="15" customHeight="1">
      <c r="H1188" s="186"/>
      <c r="I1188" s="187"/>
      <c r="J1188" s="186"/>
      <c r="K1188" s="188"/>
      <c r="L1188" s="188"/>
      <c r="M1188" s="188"/>
      <c r="N1188" s="188"/>
      <c r="O1188" s="188"/>
      <c r="P1188" s="197"/>
      <c r="Q1188" s="199"/>
      <c r="R1188" s="200"/>
      <c r="S1188" s="309"/>
      <c r="T1188" s="310"/>
      <c r="U1188" s="212"/>
      <c r="V1188" s="212"/>
      <c r="W1188" s="215"/>
      <c r="X1188" s="212"/>
      <c r="Y1188" s="212"/>
      <c r="Z1188" s="211"/>
      <c r="AA1188" s="228"/>
      <c r="AB1188" s="289"/>
      <c r="AC1188" s="30"/>
    </row>
    <row r="1189" spans="8:29" ht="15" customHeight="1">
      <c r="H1189" s="186"/>
      <c r="I1189" s="187"/>
      <c r="J1189" s="186"/>
      <c r="K1189" s="188"/>
      <c r="L1189" s="188"/>
      <c r="M1189" s="188"/>
      <c r="N1189" s="188"/>
      <c r="O1189" s="188"/>
      <c r="P1189" s="197"/>
      <c r="Q1189" s="199"/>
      <c r="R1189" s="200"/>
      <c r="S1189" s="309"/>
      <c r="T1189" s="310"/>
      <c r="U1189" s="212"/>
      <c r="V1189" s="212"/>
      <c r="W1189" s="215"/>
      <c r="X1189" s="212"/>
      <c r="Y1189" s="212"/>
      <c r="Z1189" s="211"/>
      <c r="AA1189" s="228"/>
      <c r="AB1189" s="289"/>
      <c r="AC1189" s="30"/>
    </row>
    <row r="1190" spans="8:29" ht="15" customHeight="1">
      <c r="H1190" s="186"/>
      <c r="I1190" s="187"/>
      <c r="J1190" s="186"/>
      <c r="K1190" s="188"/>
      <c r="L1190" s="188"/>
      <c r="M1190" s="188"/>
      <c r="N1190" s="188"/>
      <c r="O1190" s="188"/>
      <c r="P1190" s="197"/>
      <c r="Q1190" s="199"/>
      <c r="R1190" s="200"/>
      <c r="S1190" s="309"/>
      <c r="T1190" s="310"/>
      <c r="U1190" s="212"/>
      <c r="V1190" s="212"/>
      <c r="W1190" s="215"/>
      <c r="X1190" s="212"/>
      <c r="Y1190" s="212"/>
      <c r="Z1190" s="211"/>
      <c r="AA1190" s="228"/>
      <c r="AB1190" s="289"/>
      <c r="AC1190" s="30"/>
    </row>
    <row r="1191" spans="8:29" ht="15" customHeight="1">
      <c r="H1191" s="186"/>
      <c r="I1191" s="187"/>
      <c r="J1191" s="186"/>
      <c r="K1191" s="188"/>
      <c r="L1191" s="188"/>
      <c r="M1191" s="188"/>
      <c r="N1191" s="188"/>
      <c r="O1191" s="188"/>
      <c r="P1191" s="197"/>
      <c r="Q1191" s="199"/>
      <c r="R1191" s="200"/>
      <c r="S1191" s="309"/>
      <c r="T1191" s="310"/>
      <c r="U1191" s="212"/>
      <c r="V1191" s="212"/>
      <c r="W1191" s="215"/>
      <c r="X1191" s="212"/>
      <c r="Y1191" s="212"/>
      <c r="Z1191" s="211"/>
      <c r="AA1191" s="228"/>
      <c r="AB1191" s="289"/>
      <c r="AC1191" s="30"/>
    </row>
    <row r="1192" spans="8:29" ht="15" customHeight="1">
      <c r="H1192" s="186"/>
      <c r="I1192" s="187"/>
      <c r="J1192" s="186"/>
      <c r="K1192" s="188"/>
      <c r="L1192" s="188"/>
      <c r="M1192" s="188"/>
      <c r="N1192" s="188"/>
      <c r="O1192" s="188"/>
      <c r="P1192" s="197"/>
      <c r="Q1192" s="199"/>
      <c r="R1192" s="200"/>
      <c r="S1192" s="309"/>
      <c r="T1192" s="310"/>
      <c r="U1192" s="212"/>
      <c r="V1192" s="212"/>
      <c r="W1192" s="215"/>
      <c r="X1192" s="212"/>
      <c r="Y1192" s="212"/>
      <c r="Z1192" s="211"/>
      <c r="AA1192" s="228"/>
      <c r="AB1192" s="289"/>
      <c r="AC1192" s="30"/>
    </row>
    <row r="1193" spans="8:29" ht="15" customHeight="1">
      <c r="H1193" s="186"/>
      <c r="I1193" s="187"/>
      <c r="J1193" s="186"/>
      <c r="K1193" s="188"/>
      <c r="L1193" s="188"/>
      <c r="M1193" s="188"/>
      <c r="N1193" s="188"/>
      <c r="O1193" s="188"/>
      <c r="P1193" s="197"/>
      <c r="Q1193" s="199"/>
      <c r="R1193" s="200"/>
      <c r="S1193" s="309"/>
      <c r="T1193" s="310"/>
      <c r="U1193" s="212"/>
      <c r="V1193" s="212"/>
      <c r="W1193" s="215"/>
      <c r="X1193" s="212"/>
      <c r="Y1193" s="212"/>
      <c r="Z1193" s="211"/>
      <c r="AA1193" s="228"/>
      <c r="AB1193" s="289"/>
      <c r="AC1193" s="30"/>
    </row>
    <row r="1194" spans="8:29" ht="15" customHeight="1">
      <c r="H1194" s="186"/>
      <c r="I1194" s="187"/>
      <c r="J1194" s="186"/>
      <c r="K1194" s="188"/>
      <c r="L1194" s="188"/>
      <c r="M1194" s="188"/>
      <c r="N1194" s="188"/>
      <c r="O1194" s="188"/>
      <c r="P1194" s="197"/>
      <c r="Q1194" s="199"/>
      <c r="R1194" s="200"/>
      <c r="S1194" s="309"/>
      <c r="T1194" s="310"/>
      <c r="U1194" s="212"/>
      <c r="V1194" s="212"/>
      <c r="W1194" s="215"/>
      <c r="X1194" s="212"/>
      <c r="Y1194" s="212"/>
      <c r="Z1194" s="211"/>
      <c r="AA1194" s="228"/>
      <c r="AB1194" s="289"/>
      <c r="AC1194" s="30"/>
    </row>
    <row r="1195" spans="8:29" ht="15" customHeight="1">
      <c r="H1195" s="186"/>
      <c r="I1195" s="187"/>
      <c r="J1195" s="186"/>
      <c r="K1195" s="188"/>
      <c r="L1195" s="188"/>
      <c r="M1195" s="188"/>
      <c r="N1195" s="188"/>
      <c r="O1195" s="188"/>
      <c r="P1195" s="197"/>
      <c r="Q1195" s="199"/>
      <c r="R1195" s="200"/>
      <c r="S1195" s="309"/>
      <c r="T1195" s="310"/>
      <c r="U1195" s="212"/>
      <c r="V1195" s="212"/>
      <c r="W1195" s="215"/>
      <c r="X1195" s="212"/>
      <c r="Y1195" s="212"/>
      <c r="Z1195" s="211"/>
      <c r="AA1195" s="228"/>
      <c r="AB1195" s="289"/>
      <c r="AC1195" s="30"/>
    </row>
    <row r="1196" spans="8:29" ht="15" customHeight="1">
      <c r="H1196" s="186"/>
      <c r="I1196" s="187"/>
      <c r="J1196" s="186"/>
      <c r="K1196" s="188"/>
      <c r="L1196" s="188"/>
      <c r="M1196" s="188"/>
      <c r="N1196" s="188"/>
      <c r="O1196" s="188"/>
      <c r="P1196" s="197"/>
      <c r="Q1196" s="199"/>
      <c r="R1196" s="200"/>
      <c r="S1196" s="309"/>
      <c r="T1196" s="310"/>
      <c r="U1196" s="212"/>
      <c r="V1196" s="212"/>
      <c r="W1196" s="215"/>
      <c r="X1196" s="212"/>
      <c r="Y1196" s="212"/>
      <c r="Z1196" s="211"/>
      <c r="AA1196" s="228"/>
      <c r="AB1196" s="289"/>
      <c r="AC1196" s="30"/>
    </row>
    <row r="1197" spans="8:29" ht="15" customHeight="1">
      <c r="H1197" s="186"/>
      <c r="I1197" s="187"/>
      <c r="J1197" s="186"/>
      <c r="K1197" s="188"/>
      <c r="L1197" s="188"/>
      <c r="M1197" s="188"/>
      <c r="N1197" s="188"/>
      <c r="O1197" s="188"/>
      <c r="P1197" s="197"/>
      <c r="Q1197" s="199"/>
      <c r="R1197" s="200"/>
      <c r="S1197" s="309"/>
      <c r="T1197" s="310"/>
      <c r="U1197" s="212"/>
      <c r="V1197" s="212"/>
      <c r="W1197" s="215"/>
      <c r="X1197" s="212"/>
      <c r="Y1197" s="212"/>
      <c r="Z1197" s="211"/>
      <c r="AA1197" s="228"/>
      <c r="AB1197" s="289"/>
      <c r="AC1197" s="30"/>
    </row>
    <row r="1198" spans="8:29" ht="15" customHeight="1">
      <c r="H1198" s="186"/>
      <c r="I1198" s="187"/>
      <c r="J1198" s="186"/>
      <c r="K1198" s="188"/>
      <c r="L1198" s="188"/>
      <c r="M1198" s="188"/>
      <c r="N1198" s="188"/>
      <c r="O1198" s="188"/>
      <c r="P1198" s="197"/>
      <c r="Q1198" s="199"/>
      <c r="R1198" s="200"/>
      <c r="S1198" s="309"/>
      <c r="T1198" s="310"/>
      <c r="U1198" s="212"/>
      <c r="V1198" s="212"/>
      <c r="W1198" s="215"/>
      <c r="X1198" s="212"/>
      <c r="Y1198" s="212"/>
      <c r="Z1198" s="211"/>
      <c r="AA1198" s="228"/>
      <c r="AB1198" s="289"/>
      <c r="AC1198" s="30"/>
    </row>
    <row r="1199" spans="8:29" ht="15" customHeight="1">
      <c r="H1199" s="186"/>
      <c r="I1199" s="187"/>
      <c r="J1199" s="186"/>
      <c r="K1199" s="188"/>
      <c r="L1199" s="188"/>
      <c r="M1199" s="188"/>
      <c r="N1199" s="188"/>
      <c r="O1199" s="188"/>
      <c r="P1199" s="197"/>
      <c r="Q1199" s="199"/>
      <c r="R1199" s="200"/>
      <c r="S1199" s="309"/>
      <c r="T1199" s="310"/>
      <c r="U1199" s="212"/>
      <c r="V1199" s="212"/>
      <c r="W1199" s="215"/>
      <c r="X1199" s="212"/>
      <c r="Y1199" s="212"/>
      <c r="Z1199" s="211"/>
      <c r="AA1199" s="228"/>
      <c r="AB1199" s="289"/>
      <c r="AC1199" s="30"/>
    </row>
    <row r="1200" spans="8:29" ht="15" customHeight="1">
      <c r="H1200" s="186"/>
      <c r="I1200" s="187"/>
      <c r="J1200" s="186"/>
      <c r="K1200" s="188"/>
      <c r="L1200" s="188"/>
      <c r="M1200" s="188"/>
      <c r="N1200" s="188"/>
      <c r="O1200" s="188"/>
      <c r="P1200" s="197"/>
      <c r="Q1200" s="199"/>
      <c r="R1200" s="200"/>
      <c r="S1200" s="309"/>
      <c r="T1200" s="310"/>
      <c r="U1200" s="212"/>
      <c r="V1200" s="212"/>
      <c r="W1200" s="215"/>
      <c r="X1200" s="212"/>
      <c r="Y1200" s="212"/>
      <c r="Z1200" s="211"/>
      <c r="AA1200" s="228"/>
      <c r="AB1200" s="289"/>
      <c r="AC1200" s="30"/>
    </row>
    <row r="1201" spans="8:29" ht="15" customHeight="1">
      <c r="H1201" s="186"/>
      <c r="I1201" s="187"/>
      <c r="J1201" s="186"/>
      <c r="K1201" s="188"/>
      <c r="L1201" s="188"/>
      <c r="M1201" s="188"/>
      <c r="N1201" s="188"/>
      <c r="O1201" s="188"/>
      <c r="P1201" s="197"/>
      <c r="Q1201" s="199"/>
      <c r="R1201" s="200"/>
      <c r="S1201" s="309"/>
      <c r="T1201" s="310"/>
      <c r="U1201" s="212"/>
      <c r="V1201" s="212"/>
      <c r="W1201" s="215"/>
      <c r="X1201" s="212"/>
      <c r="Y1201" s="212"/>
      <c r="Z1201" s="211"/>
      <c r="AA1201" s="228"/>
      <c r="AB1201" s="289"/>
      <c r="AC1201" s="30"/>
    </row>
    <row r="1202" spans="8:29" ht="15" customHeight="1">
      <c r="H1202" s="186"/>
      <c r="I1202" s="187"/>
      <c r="J1202" s="186"/>
      <c r="K1202" s="188"/>
      <c r="L1202" s="188"/>
      <c r="M1202" s="188"/>
      <c r="N1202" s="188"/>
      <c r="O1202" s="188"/>
      <c r="P1202" s="197"/>
      <c r="Q1202" s="199"/>
      <c r="R1202" s="200"/>
      <c r="S1202" s="309"/>
      <c r="T1202" s="310"/>
      <c r="U1202" s="212"/>
      <c r="V1202" s="212"/>
      <c r="W1202" s="215"/>
      <c r="X1202" s="212"/>
      <c r="Y1202" s="212"/>
      <c r="Z1202" s="211"/>
      <c r="AA1202" s="228"/>
      <c r="AB1202" s="289"/>
      <c r="AC1202" s="30"/>
    </row>
    <row r="1203" spans="8:29" ht="15" customHeight="1">
      <c r="H1203" s="186"/>
      <c r="I1203" s="187"/>
      <c r="J1203" s="186"/>
      <c r="K1203" s="188"/>
      <c r="L1203" s="188"/>
      <c r="M1203" s="188"/>
      <c r="N1203" s="188"/>
      <c r="O1203" s="188"/>
      <c r="P1203" s="197"/>
      <c r="Q1203" s="199"/>
      <c r="R1203" s="200"/>
      <c r="S1203" s="309"/>
      <c r="T1203" s="310"/>
      <c r="U1203" s="212"/>
      <c r="V1203" s="212"/>
      <c r="W1203" s="215"/>
      <c r="X1203" s="212"/>
      <c r="Y1203" s="212"/>
      <c r="Z1203" s="211"/>
      <c r="AA1203" s="228"/>
      <c r="AB1203" s="289"/>
      <c r="AC1203" s="30"/>
    </row>
    <row r="1204" spans="8:29" ht="15" customHeight="1">
      <c r="H1204" s="186"/>
      <c r="I1204" s="187"/>
      <c r="J1204" s="186"/>
      <c r="K1204" s="188"/>
      <c r="L1204" s="188"/>
      <c r="M1204" s="188"/>
      <c r="N1204" s="188"/>
      <c r="O1204" s="188"/>
      <c r="P1204" s="197"/>
      <c r="Q1204" s="199"/>
      <c r="R1204" s="200"/>
      <c r="S1204" s="309"/>
      <c r="T1204" s="310"/>
      <c r="U1204" s="212"/>
      <c r="V1204" s="212"/>
      <c r="W1204" s="215"/>
      <c r="X1204" s="212"/>
      <c r="Y1204" s="212"/>
      <c r="Z1204" s="211"/>
      <c r="AA1204" s="228"/>
      <c r="AB1204" s="289"/>
      <c r="AC1204" s="30"/>
    </row>
    <row r="1205" spans="8:29" ht="15" customHeight="1">
      <c r="H1205" s="186"/>
      <c r="I1205" s="187"/>
      <c r="J1205" s="186"/>
      <c r="K1205" s="188"/>
      <c r="L1205" s="188"/>
      <c r="M1205" s="188"/>
      <c r="N1205" s="188"/>
      <c r="O1205" s="188"/>
      <c r="P1205" s="197"/>
      <c r="Q1205" s="199"/>
      <c r="R1205" s="200"/>
      <c r="S1205" s="309"/>
      <c r="T1205" s="310"/>
      <c r="U1205" s="212"/>
      <c r="V1205" s="212"/>
      <c r="W1205" s="215"/>
      <c r="X1205" s="212"/>
      <c r="Y1205" s="212"/>
      <c r="Z1205" s="211"/>
      <c r="AA1205" s="228"/>
      <c r="AB1205" s="289"/>
      <c r="AC1205" s="30"/>
    </row>
    <row r="1206" spans="8:29" ht="15" customHeight="1">
      <c r="H1206" s="186"/>
      <c r="I1206" s="187"/>
      <c r="J1206" s="186"/>
      <c r="K1206" s="188"/>
      <c r="L1206" s="188"/>
      <c r="M1206" s="188"/>
      <c r="N1206" s="188"/>
      <c r="O1206" s="188"/>
      <c r="P1206" s="197"/>
      <c r="Q1206" s="199"/>
      <c r="R1206" s="200"/>
      <c r="S1206" s="309"/>
      <c r="T1206" s="310"/>
      <c r="U1206" s="212"/>
      <c r="V1206" s="212"/>
      <c r="W1206" s="215"/>
      <c r="X1206" s="212"/>
      <c r="Y1206" s="212"/>
      <c r="Z1206" s="211"/>
      <c r="AA1206" s="228"/>
      <c r="AB1206" s="289"/>
      <c r="AC1206" s="30"/>
    </row>
    <row r="1207" spans="8:29" ht="15" customHeight="1">
      <c r="H1207" s="186"/>
      <c r="I1207" s="187"/>
      <c r="J1207" s="186"/>
      <c r="K1207" s="188"/>
      <c r="L1207" s="188"/>
      <c r="M1207" s="188"/>
      <c r="N1207" s="188"/>
      <c r="O1207" s="188"/>
      <c r="P1207" s="197"/>
      <c r="Q1207" s="199"/>
      <c r="R1207" s="200"/>
      <c r="S1207" s="309"/>
      <c r="T1207" s="310"/>
      <c r="U1207" s="212"/>
      <c r="V1207" s="212"/>
      <c r="W1207" s="215"/>
      <c r="X1207" s="212"/>
      <c r="Y1207" s="212"/>
      <c r="Z1207" s="211"/>
      <c r="AA1207" s="228"/>
      <c r="AB1207" s="289"/>
      <c r="AC1207" s="30"/>
    </row>
    <row r="1208" spans="8:29" ht="15" customHeight="1">
      <c r="H1208" s="186"/>
      <c r="I1208" s="187"/>
      <c r="J1208" s="186"/>
      <c r="K1208" s="188"/>
      <c r="L1208" s="188"/>
      <c r="M1208" s="188"/>
      <c r="N1208" s="188"/>
      <c r="O1208" s="188"/>
      <c r="P1208" s="197"/>
      <c r="Q1208" s="199"/>
      <c r="R1208" s="200"/>
      <c r="S1208" s="309"/>
      <c r="T1208" s="310"/>
      <c r="U1208" s="212"/>
      <c r="V1208" s="212"/>
      <c r="W1208" s="215"/>
      <c r="X1208" s="212"/>
      <c r="Y1208" s="212"/>
      <c r="Z1208" s="211"/>
      <c r="AA1208" s="228"/>
      <c r="AB1208" s="289"/>
      <c r="AC1208" s="30"/>
    </row>
    <row r="1209" spans="8:29" ht="15" customHeight="1">
      <c r="H1209" s="186"/>
      <c r="I1209" s="187"/>
      <c r="J1209" s="186"/>
      <c r="K1209" s="188"/>
      <c r="L1209" s="188"/>
      <c r="M1209" s="188"/>
      <c r="N1209" s="188"/>
      <c r="O1209" s="188"/>
      <c r="P1209" s="197"/>
      <c r="Q1209" s="199"/>
      <c r="R1209" s="200"/>
      <c r="S1209" s="309"/>
      <c r="T1209" s="310"/>
      <c r="U1209" s="212"/>
      <c r="V1209" s="212"/>
      <c r="W1209" s="215"/>
      <c r="X1209" s="212"/>
      <c r="Y1209" s="212"/>
      <c r="Z1209" s="211"/>
      <c r="AA1209" s="228"/>
      <c r="AB1209" s="289"/>
      <c r="AC1209" s="30"/>
    </row>
    <row r="1210" spans="8:29" ht="15" customHeight="1">
      <c r="H1210" s="186"/>
      <c r="I1210" s="187"/>
      <c r="J1210" s="186"/>
      <c r="K1210" s="188"/>
      <c r="L1210" s="188"/>
      <c r="M1210" s="188"/>
      <c r="N1210" s="188"/>
      <c r="O1210" s="188"/>
      <c r="P1210" s="197"/>
      <c r="Q1210" s="199"/>
      <c r="R1210" s="200"/>
      <c r="S1210" s="309"/>
      <c r="T1210" s="310"/>
      <c r="U1210" s="212"/>
      <c r="V1210" s="212"/>
      <c r="W1210" s="215"/>
      <c r="X1210" s="212"/>
      <c r="Y1210" s="212"/>
      <c r="Z1210" s="211"/>
      <c r="AA1210" s="228"/>
      <c r="AB1210" s="289"/>
      <c r="AC1210" s="30"/>
    </row>
    <row r="1211" spans="8:29" ht="15" customHeight="1">
      <c r="H1211" s="186"/>
      <c r="I1211" s="187"/>
      <c r="J1211" s="186"/>
      <c r="K1211" s="188"/>
      <c r="L1211" s="188"/>
      <c r="M1211" s="188"/>
      <c r="N1211" s="188"/>
      <c r="O1211" s="188"/>
      <c r="P1211" s="197"/>
      <c r="Q1211" s="199"/>
      <c r="R1211" s="200"/>
      <c r="S1211" s="309"/>
      <c r="T1211" s="310"/>
      <c r="U1211" s="212"/>
      <c r="V1211" s="212"/>
      <c r="W1211" s="215"/>
      <c r="X1211" s="212"/>
      <c r="Y1211" s="212"/>
      <c r="Z1211" s="211"/>
      <c r="AA1211" s="228"/>
      <c r="AB1211" s="289"/>
      <c r="AC1211" s="30"/>
    </row>
    <row r="1212" spans="8:29" ht="15" customHeight="1">
      <c r="H1212" s="186"/>
      <c r="I1212" s="187"/>
      <c r="J1212" s="186"/>
      <c r="K1212" s="188"/>
      <c r="L1212" s="188"/>
      <c r="M1212" s="188"/>
      <c r="N1212" s="188"/>
      <c r="O1212" s="188"/>
      <c r="P1212" s="197"/>
      <c r="Q1212" s="199"/>
      <c r="R1212" s="200"/>
      <c r="S1212" s="309"/>
      <c r="T1212" s="310"/>
      <c r="U1212" s="212"/>
      <c r="V1212" s="212"/>
      <c r="W1212" s="215"/>
      <c r="X1212" s="212"/>
      <c r="Y1212" s="212"/>
      <c r="Z1212" s="211"/>
      <c r="AA1212" s="228"/>
      <c r="AB1212" s="289"/>
      <c r="AC1212" s="30"/>
    </row>
    <row r="1213" spans="8:29" ht="15" customHeight="1">
      <c r="H1213" s="186"/>
      <c r="I1213" s="187"/>
      <c r="J1213" s="186"/>
      <c r="K1213" s="188"/>
      <c r="L1213" s="188"/>
      <c r="M1213" s="188"/>
      <c r="N1213" s="188"/>
      <c r="O1213" s="188"/>
      <c r="P1213" s="197"/>
      <c r="Q1213" s="199"/>
      <c r="R1213" s="200"/>
      <c r="S1213" s="309"/>
      <c r="T1213" s="310"/>
      <c r="U1213" s="212"/>
      <c r="V1213" s="212"/>
      <c r="W1213" s="215"/>
      <c r="X1213" s="212"/>
      <c r="Y1213" s="212"/>
      <c r="Z1213" s="211"/>
      <c r="AA1213" s="228"/>
      <c r="AB1213" s="289"/>
      <c r="AC1213" s="30"/>
    </row>
    <row r="1214" spans="8:29" ht="15" customHeight="1">
      <c r="H1214" s="186"/>
      <c r="I1214" s="187"/>
      <c r="J1214" s="186"/>
      <c r="K1214" s="188"/>
      <c r="L1214" s="188"/>
      <c r="M1214" s="188"/>
      <c r="N1214" s="188"/>
      <c r="O1214" s="188"/>
      <c r="P1214" s="197"/>
      <c r="Q1214" s="199"/>
      <c r="R1214" s="200"/>
      <c r="S1214" s="309"/>
      <c r="T1214" s="310"/>
      <c r="U1214" s="212"/>
      <c r="V1214" s="212"/>
      <c r="W1214" s="215"/>
      <c r="X1214" s="212"/>
      <c r="Y1214" s="212"/>
      <c r="Z1214" s="211"/>
      <c r="AA1214" s="228"/>
      <c r="AB1214" s="289"/>
      <c r="AC1214" s="30"/>
    </row>
    <row r="1215" spans="8:29" ht="15" customHeight="1">
      <c r="H1215" s="186"/>
      <c r="I1215" s="187"/>
      <c r="J1215" s="186"/>
      <c r="K1215" s="188"/>
      <c r="L1215" s="188"/>
      <c r="M1215" s="188"/>
      <c r="N1215" s="188"/>
      <c r="O1215" s="188"/>
      <c r="P1215" s="197"/>
      <c r="Q1215" s="199"/>
      <c r="R1215" s="200"/>
      <c r="S1215" s="309"/>
      <c r="T1215" s="310"/>
      <c r="U1215" s="212"/>
      <c r="V1215" s="212"/>
      <c r="W1215" s="215"/>
      <c r="X1215" s="212"/>
      <c r="Y1215" s="212"/>
      <c r="Z1215" s="211"/>
      <c r="AA1215" s="228"/>
      <c r="AB1215" s="289"/>
      <c r="AC1215" s="30"/>
    </row>
    <row r="1216" spans="8:29" ht="15" customHeight="1">
      <c r="H1216" s="186"/>
      <c r="I1216" s="187"/>
      <c r="J1216" s="186"/>
      <c r="K1216" s="188"/>
      <c r="L1216" s="188"/>
      <c r="M1216" s="188"/>
      <c r="N1216" s="188"/>
      <c r="O1216" s="188"/>
      <c r="P1216" s="197"/>
      <c r="Q1216" s="199"/>
      <c r="R1216" s="200"/>
      <c r="S1216" s="309"/>
      <c r="T1216" s="310"/>
      <c r="U1216" s="212"/>
      <c r="V1216" s="212"/>
      <c r="W1216" s="215"/>
      <c r="X1216" s="212"/>
      <c r="Y1216" s="212"/>
      <c r="Z1216" s="211"/>
      <c r="AA1216" s="228"/>
      <c r="AB1216" s="289"/>
      <c r="AC1216" s="30"/>
    </row>
    <row r="1217" spans="8:29" ht="15" customHeight="1">
      <c r="H1217" s="186"/>
      <c r="I1217" s="187"/>
      <c r="J1217" s="186"/>
      <c r="K1217" s="188"/>
      <c r="L1217" s="188"/>
      <c r="M1217" s="188"/>
      <c r="N1217" s="188"/>
      <c r="O1217" s="188"/>
      <c r="P1217" s="197"/>
      <c r="Q1217" s="199"/>
      <c r="R1217" s="200"/>
      <c r="S1217" s="309"/>
      <c r="T1217" s="310"/>
      <c r="U1217" s="212"/>
      <c r="V1217" s="212"/>
      <c r="W1217" s="215"/>
      <c r="X1217" s="212"/>
      <c r="Y1217" s="212"/>
      <c r="Z1217" s="211"/>
      <c r="AA1217" s="228"/>
      <c r="AB1217" s="289"/>
      <c r="AC1217" s="30"/>
    </row>
    <row r="1218" spans="8:29" ht="15" customHeight="1">
      <c r="H1218" s="186"/>
      <c r="I1218" s="187"/>
      <c r="J1218" s="186"/>
      <c r="K1218" s="188"/>
      <c r="L1218" s="188"/>
      <c r="M1218" s="188"/>
      <c r="N1218" s="188"/>
      <c r="O1218" s="188"/>
      <c r="P1218" s="197"/>
      <c r="Q1218" s="199"/>
      <c r="R1218" s="200"/>
      <c r="S1218" s="309"/>
      <c r="T1218" s="310"/>
      <c r="U1218" s="212"/>
      <c r="V1218" s="212"/>
      <c r="W1218" s="215"/>
      <c r="X1218" s="212"/>
      <c r="Y1218" s="212"/>
      <c r="Z1218" s="211"/>
      <c r="AA1218" s="228"/>
      <c r="AB1218" s="289"/>
      <c r="AC1218" s="30"/>
    </row>
    <row r="1219" spans="8:29" ht="15" customHeight="1">
      <c r="H1219" s="186"/>
      <c r="I1219" s="187"/>
      <c r="J1219" s="186"/>
      <c r="K1219" s="188"/>
      <c r="L1219" s="188"/>
      <c r="M1219" s="188"/>
      <c r="N1219" s="188"/>
      <c r="O1219" s="188"/>
      <c r="P1219" s="197"/>
      <c r="Q1219" s="199"/>
      <c r="R1219" s="200"/>
      <c r="S1219" s="309"/>
      <c r="T1219" s="310"/>
      <c r="U1219" s="212"/>
      <c r="V1219" s="212"/>
      <c r="W1219" s="215"/>
      <c r="X1219" s="212"/>
      <c r="Y1219" s="212"/>
      <c r="Z1219" s="211"/>
      <c r="AA1219" s="228"/>
      <c r="AB1219" s="289"/>
      <c r="AC1219" s="30"/>
    </row>
    <row r="1220" spans="8:29" ht="15" customHeight="1">
      <c r="H1220" s="186"/>
      <c r="I1220" s="187"/>
      <c r="J1220" s="186"/>
      <c r="K1220" s="188"/>
      <c r="L1220" s="188"/>
      <c r="M1220" s="188"/>
      <c r="N1220" s="188"/>
      <c r="O1220" s="188"/>
      <c r="P1220" s="197"/>
      <c r="Q1220" s="199"/>
      <c r="R1220" s="200"/>
      <c r="S1220" s="309"/>
      <c r="T1220" s="310"/>
      <c r="U1220" s="212"/>
      <c r="V1220" s="212"/>
      <c r="W1220" s="215"/>
      <c r="X1220" s="212"/>
      <c r="Y1220" s="212"/>
      <c r="Z1220" s="211"/>
      <c r="AA1220" s="228"/>
      <c r="AB1220" s="289"/>
      <c r="AC1220" s="30"/>
    </row>
    <row r="1221" spans="8:29" ht="15" customHeight="1">
      <c r="H1221" s="186"/>
      <c r="I1221" s="187"/>
      <c r="J1221" s="186"/>
      <c r="K1221" s="188"/>
      <c r="L1221" s="188"/>
      <c r="M1221" s="188"/>
      <c r="N1221" s="188"/>
      <c r="O1221" s="188"/>
      <c r="P1221" s="197"/>
      <c r="Q1221" s="199"/>
      <c r="R1221" s="200"/>
      <c r="S1221" s="309"/>
      <c r="T1221" s="310"/>
      <c r="U1221" s="212"/>
      <c r="V1221" s="212"/>
      <c r="W1221" s="215"/>
      <c r="X1221" s="212"/>
      <c r="Y1221" s="212"/>
      <c r="Z1221" s="211"/>
      <c r="AA1221" s="228"/>
      <c r="AB1221" s="289"/>
      <c r="AC1221" s="30"/>
    </row>
    <row r="1222" spans="8:29" ht="15" customHeight="1">
      <c r="H1222" s="186"/>
      <c r="I1222" s="187"/>
      <c r="J1222" s="186"/>
      <c r="K1222" s="188"/>
      <c r="L1222" s="188"/>
      <c r="M1222" s="188"/>
      <c r="N1222" s="188"/>
      <c r="O1222" s="188"/>
      <c r="P1222" s="197"/>
      <c r="Q1222" s="199"/>
      <c r="R1222" s="200"/>
      <c r="S1222" s="309"/>
      <c r="T1222" s="310"/>
      <c r="U1222" s="212"/>
      <c r="V1222" s="212"/>
      <c r="W1222" s="215"/>
      <c r="X1222" s="212"/>
      <c r="Y1222" s="212"/>
      <c r="Z1222" s="211"/>
      <c r="AA1222" s="228"/>
      <c r="AB1222" s="289"/>
      <c r="AC1222" s="30"/>
    </row>
    <row r="1223" spans="8:29" ht="15" customHeight="1">
      <c r="H1223" s="186"/>
      <c r="I1223" s="187"/>
      <c r="J1223" s="186"/>
      <c r="K1223" s="188"/>
      <c r="L1223" s="188"/>
      <c r="M1223" s="188"/>
      <c r="N1223" s="188"/>
      <c r="O1223" s="188"/>
      <c r="P1223" s="197"/>
      <c r="Q1223" s="199"/>
      <c r="R1223" s="200"/>
      <c r="S1223" s="309"/>
      <c r="T1223" s="310"/>
      <c r="U1223" s="212"/>
      <c r="V1223" s="212"/>
      <c r="W1223" s="215"/>
      <c r="X1223" s="212"/>
      <c r="Y1223" s="212"/>
      <c r="Z1223" s="211"/>
      <c r="AA1223" s="228"/>
      <c r="AB1223" s="289"/>
      <c r="AC1223" s="30"/>
    </row>
    <row r="1224" spans="8:29" ht="15" customHeight="1">
      <c r="H1224" s="186"/>
      <c r="I1224" s="187"/>
      <c r="J1224" s="186"/>
      <c r="K1224" s="188"/>
      <c r="L1224" s="188"/>
      <c r="M1224" s="188"/>
      <c r="N1224" s="188"/>
      <c r="O1224" s="188"/>
      <c r="P1224" s="197"/>
      <c r="Q1224" s="199"/>
      <c r="R1224" s="200"/>
      <c r="S1224" s="309"/>
      <c r="T1224" s="310"/>
      <c r="U1224" s="212"/>
      <c r="V1224" s="212"/>
      <c r="W1224" s="215"/>
      <c r="X1224" s="212"/>
      <c r="Y1224" s="212"/>
      <c r="Z1224" s="211"/>
      <c r="AA1224" s="228"/>
      <c r="AB1224" s="289"/>
      <c r="AC1224" s="30"/>
    </row>
    <row r="1225" spans="8:29" ht="15" customHeight="1">
      <c r="H1225" s="186"/>
      <c r="I1225" s="187"/>
      <c r="J1225" s="186"/>
      <c r="K1225" s="188"/>
      <c r="L1225" s="188"/>
      <c r="M1225" s="188"/>
      <c r="N1225" s="188"/>
      <c r="O1225" s="188"/>
      <c r="P1225" s="197"/>
      <c r="Q1225" s="199"/>
      <c r="R1225" s="200"/>
      <c r="S1225" s="309"/>
      <c r="T1225" s="310"/>
      <c r="U1225" s="212"/>
      <c r="V1225" s="212"/>
      <c r="W1225" s="215"/>
      <c r="X1225" s="212"/>
      <c r="Y1225" s="212"/>
      <c r="Z1225" s="211"/>
      <c r="AA1225" s="228"/>
      <c r="AB1225" s="289"/>
      <c r="AC1225" s="30"/>
    </row>
    <row r="1226" spans="8:29" ht="15" customHeight="1">
      <c r="H1226" s="186"/>
      <c r="I1226" s="187"/>
      <c r="J1226" s="186"/>
      <c r="K1226" s="188"/>
      <c r="L1226" s="188"/>
      <c r="M1226" s="188"/>
      <c r="N1226" s="188"/>
      <c r="O1226" s="188"/>
      <c r="P1226" s="197"/>
      <c r="Q1226" s="199"/>
      <c r="R1226" s="200"/>
      <c r="S1226" s="309"/>
      <c r="T1226" s="310"/>
      <c r="U1226" s="212"/>
      <c r="V1226" s="212"/>
      <c r="W1226" s="215"/>
      <c r="X1226" s="212"/>
      <c r="Y1226" s="212"/>
      <c r="Z1226" s="211"/>
      <c r="AA1226" s="228"/>
      <c r="AB1226" s="289"/>
      <c r="AC1226" s="30"/>
    </row>
    <row r="1227" spans="8:29" ht="15" customHeight="1">
      <c r="H1227" s="186"/>
      <c r="I1227" s="187"/>
      <c r="J1227" s="186"/>
      <c r="K1227" s="188"/>
      <c r="L1227" s="188"/>
      <c r="M1227" s="188"/>
      <c r="N1227" s="188"/>
      <c r="O1227" s="188"/>
      <c r="P1227" s="197"/>
      <c r="Q1227" s="199"/>
      <c r="R1227" s="200"/>
      <c r="S1227" s="309"/>
      <c r="T1227" s="310"/>
      <c r="U1227" s="212"/>
      <c r="V1227" s="212"/>
      <c r="W1227" s="215"/>
      <c r="X1227" s="212"/>
      <c r="Y1227" s="212"/>
      <c r="Z1227" s="211"/>
      <c r="AA1227" s="228"/>
      <c r="AB1227" s="289"/>
      <c r="AC1227" s="30"/>
    </row>
    <row r="1228" spans="8:29" ht="15" customHeight="1">
      <c r="H1228" s="186"/>
      <c r="I1228" s="187"/>
      <c r="J1228" s="186"/>
      <c r="K1228" s="188"/>
      <c r="L1228" s="188"/>
      <c r="M1228" s="188"/>
      <c r="N1228" s="188"/>
      <c r="O1228" s="188"/>
      <c r="P1228" s="197"/>
      <c r="Q1228" s="199"/>
      <c r="R1228" s="200"/>
      <c r="S1228" s="309"/>
      <c r="T1228" s="310"/>
      <c r="U1228" s="212"/>
      <c r="V1228" s="212"/>
      <c r="W1228" s="215"/>
      <c r="X1228" s="212"/>
      <c r="Y1228" s="212"/>
      <c r="Z1228" s="211"/>
      <c r="AA1228" s="228"/>
      <c r="AB1228" s="289"/>
      <c r="AC1228" s="30"/>
    </row>
    <row r="1229" spans="8:29" ht="15" customHeight="1">
      <c r="H1229" s="186"/>
      <c r="I1229" s="187"/>
      <c r="J1229" s="186"/>
      <c r="K1229" s="188"/>
      <c r="L1229" s="188"/>
      <c r="M1229" s="188"/>
      <c r="N1229" s="188"/>
      <c r="O1229" s="188"/>
      <c r="P1229" s="197"/>
      <c r="Q1229" s="199"/>
      <c r="R1229" s="200"/>
      <c r="S1229" s="309"/>
      <c r="T1229" s="310"/>
      <c r="U1229" s="212"/>
      <c r="V1229" s="212"/>
      <c r="W1229" s="215"/>
      <c r="X1229" s="212"/>
      <c r="Y1229" s="212"/>
      <c r="Z1229" s="211"/>
      <c r="AA1229" s="228"/>
      <c r="AB1229" s="289"/>
      <c r="AC1229" s="30"/>
    </row>
    <row r="1230" spans="8:29" ht="15" customHeight="1">
      <c r="H1230" s="186"/>
      <c r="I1230" s="187"/>
      <c r="J1230" s="186"/>
      <c r="K1230" s="188"/>
      <c r="L1230" s="188"/>
      <c r="M1230" s="188"/>
      <c r="N1230" s="188"/>
      <c r="O1230" s="188"/>
      <c r="P1230" s="197"/>
      <c r="Q1230" s="199"/>
      <c r="R1230" s="200"/>
      <c r="S1230" s="309"/>
      <c r="T1230" s="310"/>
      <c r="U1230" s="212"/>
      <c r="V1230" s="212"/>
      <c r="W1230" s="215"/>
      <c r="X1230" s="212"/>
      <c r="Y1230" s="212"/>
      <c r="Z1230" s="211"/>
      <c r="AA1230" s="228"/>
      <c r="AB1230" s="289"/>
      <c r="AC1230" s="30"/>
    </row>
    <row r="1231" spans="8:29" ht="15" customHeight="1">
      <c r="H1231" s="186"/>
      <c r="I1231" s="187"/>
      <c r="J1231" s="186"/>
      <c r="K1231" s="188"/>
      <c r="L1231" s="188"/>
      <c r="M1231" s="188"/>
      <c r="N1231" s="188"/>
      <c r="O1231" s="188"/>
      <c r="P1231" s="197"/>
      <c r="Q1231" s="199"/>
      <c r="R1231" s="200"/>
      <c r="S1231" s="309"/>
      <c r="T1231" s="310"/>
      <c r="U1231" s="212"/>
      <c r="V1231" s="212"/>
      <c r="W1231" s="215"/>
      <c r="X1231" s="212"/>
      <c r="Y1231" s="212"/>
      <c r="Z1231" s="211"/>
      <c r="AA1231" s="228"/>
      <c r="AB1231" s="289"/>
      <c r="AC1231" s="30"/>
    </row>
    <row r="1232" spans="8:29" ht="15" customHeight="1">
      <c r="H1232" s="186"/>
      <c r="I1232" s="187"/>
      <c r="J1232" s="186"/>
      <c r="K1232" s="188"/>
      <c r="L1232" s="188"/>
      <c r="M1232" s="188"/>
      <c r="N1232" s="188"/>
      <c r="O1232" s="188"/>
      <c r="P1232" s="197"/>
      <c r="Q1232" s="199"/>
      <c r="R1232" s="200"/>
      <c r="S1232" s="309"/>
      <c r="T1232" s="310"/>
      <c r="U1232" s="212"/>
      <c r="V1232" s="212"/>
      <c r="W1232" s="215"/>
      <c r="X1232" s="212"/>
      <c r="Y1232" s="212"/>
      <c r="Z1232" s="211"/>
      <c r="AA1232" s="228"/>
      <c r="AB1232" s="289"/>
      <c r="AC1232" s="30"/>
    </row>
    <row r="1233" spans="8:29" ht="15" customHeight="1">
      <c r="H1233" s="186"/>
      <c r="I1233" s="187"/>
      <c r="J1233" s="186"/>
      <c r="K1233" s="188"/>
      <c r="L1233" s="188"/>
      <c r="M1233" s="188"/>
      <c r="N1233" s="188"/>
      <c r="O1233" s="188"/>
      <c r="P1233" s="197"/>
      <c r="Q1233" s="199"/>
      <c r="R1233" s="200"/>
      <c r="S1233" s="309"/>
      <c r="T1233" s="310"/>
      <c r="U1233" s="212"/>
      <c r="V1233" s="212"/>
      <c r="W1233" s="215"/>
      <c r="X1233" s="212"/>
      <c r="Y1233" s="212"/>
      <c r="Z1233" s="211"/>
      <c r="AA1233" s="228"/>
      <c r="AB1233" s="289"/>
      <c r="AC1233" s="30"/>
    </row>
    <row r="1234" spans="8:29" ht="15" customHeight="1">
      <c r="H1234" s="186"/>
      <c r="I1234" s="187"/>
      <c r="J1234" s="186"/>
      <c r="K1234" s="188"/>
      <c r="L1234" s="188"/>
      <c r="M1234" s="188"/>
      <c r="N1234" s="188"/>
      <c r="O1234" s="188"/>
      <c r="P1234" s="197"/>
      <c r="Q1234" s="199"/>
      <c r="R1234" s="200"/>
      <c r="S1234" s="309"/>
      <c r="T1234" s="310"/>
      <c r="U1234" s="212"/>
      <c r="V1234" s="212"/>
      <c r="W1234" s="215"/>
      <c r="X1234" s="212"/>
      <c r="Y1234" s="212"/>
      <c r="Z1234" s="211"/>
      <c r="AA1234" s="228"/>
      <c r="AB1234" s="289"/>
      <c r="AC1234" s="30"/>
    </row>
    <row r="1235" spans="8:29" ht="15" customHeight="1">
      <c r="H1235" s="186"/>
      <c r="I1235" s="187"/>
      <c r="J1235" s="186"/>
      <c r="K1235" s="188"/>
      <c r="L1235" s="188"/>
      <c r="M1235" s="188"/>
      <c r="N1235" s="188"/>
      <c r="O1235" s="188"/>
      <c r="P1235" s="197"/>
      <c r="Q1235" s="199"/>
      <c r="R1235" s="200"/>
      <c r="S1235" s="309"/>
      <c r="T1235" s="310"/>
      <c r="U1235" s="212"/>
      <c r="V1235" s="212"/>
      <c r="W1235" s="215"/>
      <c r="X1235" s="212"/>
      <c r="Y1235" s="212"/>
      <c r="Z1235" s="211"/>
      <c r="AA1235" s="228"/>
      <c r="AB1235" s="289"/>
      <c r="AC1235" s="30"/>
    </row>
    <row r="1236" spans="8:29" ht="15" customHeight="1">
      <c r="H1236" s="186"/>
      <c r="I1236" s="187"/>
      <c r="J1236" s="186"/>
      <c r="K1236" s="188"/>
      <c r="L1236" s="188"/>
      <c r="M1236" s="188"/>
      <c r="N1236" s="188"/>
      <c r="O1236" s="188"/>
      <c r="P1236" s="197"/>
      <c r="Q1236" s="199"/>
      <c r="R1236" s="200"/>
      <c r="S1236" s="309"/>
      <c r="T1236" s="310"/>
      <c r="U1236" s="212"/>
      <c r="V1236" s="212"/>
      <c r="W1236" s="215"/>
      <c r="X1236" s="212"/>
      <c r="Y1236" s="212"/>
      <c r="Z1236" s="211"/>
      <c r="AA1236" s="228"/>
      <c r="AB1236" s="289"/>
      <c r="AC1236" s="30"/>
    </row>
    <row r="1237" spans="8:29" ht="15" customHeight="1">
      <c r="H1237" s="186"/>
      <c r="I1237" s="187"/>
      <c r="J1237" s="186"/>
      <c r="K1237" s="188"/>
      <c r="L1237" s="188"/>
      <c r="M1237" s="188"/>
      <c r="N1237" s="188"/>
      <c r="O1237" s="188"/>
      <c r="P1237" s="197"/>
      <c r="Q1237" s="199"/>
      <c r="R1237" s="200"/>
      <c r="S1237" s="309"/>
      <c r="T1237" s="310"/>
      <c r="U1237" s="212"/>
      <c r="V1237" s="212"/>
      <c r="W1237" s="215"/>
      <c r="X1237" s="212"/>
      <c r="Y1237" s="212"/>
      <c r="Z1237" s="211"/>
      <c r="AA1237" s="228"/>
      <c r="AB1237" s="289"/>
      <c r="AC1237" s="30"/>
    </row>
    <row r="1238" spans="8:29" ht="15" customHeight="1">
      <c r="H1238" s="186"/>
      <c r="I1238" s="187"/>
      <c r="J1238" s="186"/>
      <c r="K1238" s="188"/>
      <c r="L1238" s="188"/>
      <c r="M1238" s="188"/>
      <c r="N1238" s="188"/>
      <c r="O1238" s="188"/>
      <c r="P1238" s="197"/>
      <c r="Q1238" s="199"/>
      <c r="R1238" s="200"/>
      <c r="S1238" s="309"/>
      <c r="T1238" s="310"/>
      <c r="U1238" s="212"/>
      <c r="V1238" s="212"/>
      <c r="W1238" s="215"/>
      <c r="X1238" s="212"/>
      <c r="Y1238" s="212"/>
      <c r="Z1238" s="211"/>
      <c r="AA1238" s="228"/>
      <c r="AB1238" s="289"/>
      <c r="AC1238" s="30"/>
    </row>
    <row r="1239" spans="8:29" ht="15" customHeight="1">
      <c r="H1239" s="186"/>
      <c r="I1239" s="187"/>
      <c r="J1239" s="186"/>
      <c r="K1239" s="188"/>
      <c r="L1239" s="188"/>
      <c r="M1239" s="188"/>
      <c r="N1239" s="188"/>
      <c r="O1239" s="188"/>
      <c r="P1239" s="197"/>
      <c r="Q1239" s="199"/>
      <c r="R1239" s="200"/>
      <c r="S1239" s="309"/>
      <c r="T1239" s="310"/>
      <c r="U1239" s="212"/>
      <c r="V1239" s="212"/>
      <c r="W1239" s="215"/>
      <c r="X1239" s="212"/>
      <c r="Y1239" s="212"/>
      <c r="Z1239" s="211"/>
      <c r="AA1239" s="228"/>
      <c r="AB1239" s="289"/>
      <c r="AC1239" s="30"/>
    </row>
    <row r="1240" spans="8:29" ht="15" customHeight="1">
      <c r="H1240" s="186"/>
      <c r="I1240" s="187"/>
      <c r="J1240" s="186"/>
      <c r="K1240" s="188"/>
      <c r="L1240" s="188"/>
      <c r="M1240" s="188"/>
      <c r="N1240" s="188"/>
      <c r="O1240" s="188"/>
      <c r="P1240" s="197"/>
      <c r="Q1240" s="199"/>
      <c r="R1240" s="200"/>
      <c r="S1240" s="309"/>
      <c r="T1240" s="310"/>
      <c r="U1240" s="212"/>
      <c r="V1240" s="212"/>
      <c r="W1240" s="215"/>
      <c r="X1240" s="212"/>
      <c r="Y1240" s="212"/>
      <c r="Z1240" s="211"/>
      <c r="AA1240" s="228"/>
      <c r="AB1240" s="289"/>
      <c r="AC1240" s="30"/>
    </row>
    <row r="1241" spans="8:29" ht="15" customHeight="1">
      <c r="H1241" s="186"/>
      <c r="I1241" s="187"/>
      <c r="J1241" s="186"/>
      <c r="K1241" s="188"/>
      <c r="L1241" s="188"/>
      <c r="M1241" s="188"/>
      <c r="N1241" s="188"/>
      <c r="O1241" s="188"/>
      <c r="P1241" s="197"/>
      <c r="Q1241" s="199"/>
      <c r="R1241" s="200"/>
      <c r="S1241" s="309"/>
      <c r="T1241" s="310"/>
      <c r="U1241" s="212"/>
      <c r="V1241" s="212"/>
      <c r="W1241" s="215"/>
      <c r="X1241" s="212"/>
      <c r="Y1241" s="212"/>
      <c r="Z1241" s="211"/>
      <c r="AA1241" s="228"/>
      <c r="AB1241" s="289"/>
      <c r="AC1241" s="30"/>
    </row>
    <row r="1242" spans="8:29" ht="15" customHeight="1">
      <c r="H1242" s="186"/>
      <c r="I1242" s="187"/>
      <c r="J1242" s="186"/>
      <c r="K1242" s="188"/>
      <c r="L1242" s="188"/>
      <c r="M1242" s="188"/>
      <c r="N1242" s="188"/>
      <c r="O1242" s="188"/>
      <c r="P1242" s="197"/>
      <c r="Q1242" s="199"/>
      <c r="R1242" s="200"/>
      <c r="S1242" s="309"/>
      <c r="T1242" s="310"/>
      <c r="U1242" s="212"/>
      <c r="V1242" s="212"/>
      <c r="W1242" s="215"/>
      <c r="X1242" s="212"/>
      <c r="Y1242" s="212"/>
      <c r="Z1242" s="211"/>
      <c r="AA1242" s="228"/>
      <c r="AB1242" s="289"/>
      <c r="AC1242" s="30"/>
    </row>
    <row r="1243" spans="8:29" ht="15" customHeight="1">
      <c r="H1243" s="186"/>
      <c r="I1243" s="187"/>
      <c r="J1243" s="186"/>
      <c r="K1243" s="188"/>
      <c r="L1243" s="188"/>
      <c r="M1243" s="188"/>
      <c r="N1243" s="188"/>
      <c r="O1243" s="188"/>
      <c r="P1243" s="197"/>
      <c r="Q1243" s="199"/>
      <c r="R1243" s="200"/>
      <c r="S1243" s="309"/>
      <c r="T1243" s="310"/>
      <c r="U1243" s="212"/>
      <c r="V1243" s="212"/>
      <c r="W1243" s="215"/>
      <c r="X1243" s="212"/>
      <c r="Y1243" s="212"/>
      <c r="Z1243" s="211"/>
      <c r="AA1243" s="228"/>
      <c r="AB1243" s="289"/>
      <c r="AC1243" s="30"/>
    </row>
    <row r="1244" spans="8:29" ht="15" customHeight="1">
      <c r="H1244" s="186"/>
      <c r="I1244" s="187"/>
      <c r="J1244" s="186"/>
      <c r="K1244" s="188"/>
      <c r="L1244" s="188"/>
      <c r="M1244" s="188"/>
      <c r="N1244" s="188"/>
      <c r="O1244" s="188"/>
      <c r="P1244" s="197"/>
      <c r="Q1244" s="199"/>
      <c r="R1244" s="200"/>
      <c r="S1244" s="309"/>
      <c r="T1244" s="310"/>
      <c r="U1244" s="212"/>
      <c r="V1244" s="212"/>
      <c r="W1244" s="215"/>
      <c r="X1244" s="212"/>
      <c r="Y1244" s="212"/>
      <c r="Z1244" s="211"/>
      <c r="AA1244" s="228"/>
      <c r="AB1244" s="289"/>
      <c r="AC1244" s="30"/>
    </row>
    <row r="1245" spans="8:29" ht="15" customHeight="1">
      <c r="H1245" s="186"/>
      <c r="I1245" s="187"/>
      <c r="J1245" s="186"/>
      <c r="K1245" s="188"/>
      <c r="L1245" s="188"/>
      <c r="M1245" s="188"/>
      <c r="N1245" s="188"/>
      <c r="O1245" s="188"/>
      <c r="P1245" s="197"/>
      <c r="Q1245" s="199"/>
      <c r="R1245" s="200"/>
      <c r="S1245" s="309"/>
      <c r="T1245" s="310"/>
      <c r="U1245" s="212"/>
      <c r="V1245" s="212"/>
      <c r="W1245" s="215"/>
      <c r="X1245" s="212"/>
      <c r="Y1245" s="212"/>
      <c r="Z1245" s="211"/>
      <c r="AA1245" s="228"/>
      <c r="AB1245" s="289"/>
      <c r="AC1245" s="30"/>
    </row>
    <row r="1246" spans="8:29" ht="15" customHeight="1">
      <c r="H1246" s="186"/>
      <c r="I1246" s="187"/>
      <c r="J1246" s="186"/>
      <c r="K1246" s="188"/>
      <c r="L1246" s="188"/>
      <c r="M1246" s="188"/>
      <c r="N1246" s="188"/>
      <c r="O1246" s="188"/>
      <c r="P1246" s="197"/>
      <c r="Q1246" s="199"/>
      <c r="R1246" s="200"/>
      <c r="S1246" s="309"/>
      <c r="T1246" s="310"/>
      <c r="U1246" s="212"/>
      <c r="V1246" s="212"/>
      <c r="W1246" s="215"/>
      <c r="X1246" s="212"/>
      <c r="Y1246" s="212"/>
      <c r="Z1246" s="211"/>
      <c r="AA1246" s="228"/>
      <c r="AB1246" s="289"/>
      <c r="AC1246" s="30"/>
    </row>
    <row r="1247" spans="8:29" ht="15" customHeight="1">
      <c r="H1247" s="186"/>
      <c r="I1247" s="187"/>
      <c r="J1247" s="186"/>
      <c r="K1247" s="188"/>
      <c r="L1247" s="188"/>
      <c r="M1247" s="188"/>
      <c r="N1247" s="188"/>
      <c r="O1247" s="188"/>
      <c r="P1247" s="197"/>
      <c r="Q1247" s="199"/>
      <c r="R1247" s="200"/>
      <c r="S1247" s="309"/>
      <c r="T1247" s="310"/>
      <c r="U1247" s="212"/>
      <c r="V1247" s="212"/>
      <c r="W1247" s="215"/>
      <c r="X1247" s="212"/>
      <c r="Y1247" s="212"/>
      <c r="Z1247" s="211"/>
      <c r="AA1247" s="228"/>
      <c r="AB1247" s="289"/>
      <c r="AC1247" s="30"/>
    </row>
    <row r="1248" spans="8:29" ht="15" customHeight="1">
      <c r="H1248" s="186"/>
      <c r="I1248" s="187"/>
      <c r="J1248" s="186"/>
      <c r="K1248" s="188"/>
      <c r="L1248" s="188"/>
      <c r="M1248" s="188"/>
      <c r="N1248" s="188"/>
      <c r="O1248" s="188"/>
      <c r="P1248" s="197"/>
      <c r="Q1248" s="199"/>
      <c r="R1248" s="200"/>
      <c r="S1248" s="309"/>
      <c r="T1248" s="310"/>
      <c r="U1248" s="212"/>
      <c r="V1248" s="212"/>
      <c r="W1248" s="215"/>
      <c r="X1248" s="212"/>
      <c r="Y1248" s="212"/>
      <c r="Z1248" s="211"/>
      <c r="AA1248" s="228"/>
      <c r="AB1248" s="289"/>
      <c r="AC1248" s="30"/>
    </row>
    <row r="1249" spans="8:29" ht="15" customHeight="1">
      <c r="H1249" s="186"/>
      <c r="I1249" s="187"/>
      <c r="J1249" s="186"/>
      <c r="K1249" s="188"/>
      <c r="L1249" s="188"/>
      <c r="M1249" s="188"/>
      <c r="N1249" s="188"/>
      <c r="O1249" s="188"/>
      <c r="P1249" s="197"/>
      <c r="Q1249" s="199"/>
      <c r="R1249" s="200"/>
      <c r="S1249" s="309"/>
      <c r="T1249" s="310"/>
      <c r="U1249" s="212"/>
      <c r="V1249" s="212"/>
      <c r="W1249" s="215"/>
      <c r="X1249" s="212"/>
      <c r="Y1249" s="212"/>
      <c r="Z1249" s="211"/>
      <c r="AA1249" s="228"/>
      <c r="AB1249" s="289"/>
      <c r="AC1249" s="30"/>
    </row>
    <row r="1250" spans="8:29" ht="15" customHeight="1">
      <c r="H1250" s="186"/>
      <c r="I1250" s="187"/>
      <c r="J1250" s="186"/>
      <c r="K1250" s="188"/>
      <c r="L1250" s="188"/>
      <c r="M1250" s="188"/>
      <c r="N1250" s="188"/>
      <c r="O1250" s="188"/>
      <c r="P1250" s="197"/>
      <c r="Q1250" s="199"/>
      <c r="R1250" s="200"/>
      <c r="S1250" s="309"/>
      <c r="T1250" s="310"/>
      <c r="U1250" s="212"/>
      <c r="V1250" s="212"/>
      <c r="W1250" s="215"/>
      <c r="X1250" s="212"/>
      <c r="Y1250" s="212"/>
      <c r="Z1250" s="211"/>
      <c r="AA1250" s="228"/>
      <c r="AB1250" s="289"/>
      <c r="AC1250" s="30"/>
    </row>
    <row r="1251" spans="8:29" ht="15" customHeight="1">
      <c r="H1251" s="186"/>
      <c r="I1251" s="187"/>
      <c r="J1251" s="186"/>
      <c r="K1251" s="188"/>
      <c r="L1251" s="188"/>
      <c r="M1251" s="188"/>
      <c r="N1251" s="188"/>
      <c r="O1251" s="188"/>
      <c r="P1251" s="197"/>
      <c r="Q1251" s="199"/>
      <c r="R1251" s="200"/>
      <c r="S1251" s="309"/>
      <c r="T1251" s="310"/>
      <c r="U1251" s="212"/>
      <c r="V1251" s="212"/>
      <c r="W1251" s="215"/>
      <c r="X1251" s="212"/>
      <c r="Y1251" s="212"/>
      <c r="Z1251" s="211"/>
      <c r="AA1251" s="228"/>
      <c r="AB1251" s="289"/>
      <c r="AC1251" s="30"/>
    </row>
    <row r="1252" spans="8:29" ht="15" customHeight="1">
      <c r="H1252" s="186"/>
      <c r="I1252" s="187"/>
      <c r="J1252" s="186"/>
      <c r="K1252" s="188"/>
      <c r="L1252" s="188"/>
      <c r="M1252" s="188"/>
      <c r="N1252" s="188"/>
      <c r="O1252" s="188"/>
      <c r="P1252" s="197"/>
      <c r="Q1252" s="199"/>
      <c r="R1252" s="200"/>
      <c r="S1252" s="309"/>
      <c r="T1252" s="310"/>
      <c r="U1252" s="212"/>
      <c r="V1252" s="212"/>
      <c r="W1252" s="215"/>
      <c r="X1252" s="212"/>
      <c r="Y1252" s="212"/>
      <c r="Z1252" s="211"/>
      <c r="AA1252" s="228"/>
      <c r="AB1252" s="289"/>
      <c r="AC1252" s="30"/>
    </row>
    <row r="1253" spans="8:29" ht="15" customHeight="1">
      <c r="H1253" s="186"/>
      <c r="I1253" s="187"/>
      <c r="J1253" s="186"/>
      <c r="K1253" s="188"/>
      <c r="L1253" s="188"/>
      <c r="M1253" s="188"/>
      <c r="N1253" s="188"/>
      <c r="O1253" s="188"/>
      <c r="P1253" s="197"/>
      <c r="Q1253" s="199"/>
      <c r="R1253" s="200"/>
      <c r="S1253" s="309"/>
      <c r="T1253" s="310"/>
      <c r="U1253" s="212"/>
      <c r="V1253" s="212"/>
      <c r="W1253" s="215"/>
      <c r="X1253" s="212"/>
      <c r="Y1253" s="212"/>
      <c r="Z1253" s="211"/>
      <c r="AA1253" s="228"/>
      <c r="AB1253" s="289"/>
      <c r="AC1253" s="30"/>
    </row>
    <row r="1254" spans="8:29" ht="15" customHeight="1">
      <c r="H1254" s="186"/>
      <c r="I1254" s="187"/>
      <c r="J1254" s="186"/>
      <c r="K1254" s="188"/>
      <c r="L1254" s="188"/>
      <c r="M1254" s="188"/>
      <c r="N1254" s="188"/>
      <c r="O1254" s="188"/>
      <c r="P1254" s="197"/>
      <c r="Q1254" s="199"/>
      <c r="R1254" s="200"/>
      <c r="S1254" s="309"/>
      <c r="T1254" s="310"/>
      <c r="U1254" s="212"/>
      <c r="V1254" s="212"/>
      <c r="W1254" s="215"/>
      <c r="X1254" s="212"/>
      <c r="Y1254" s="212"/>
      <c r="Z1254" s="211"/>
      <c r="AA1254" s="228"/>
      <c r="AB1254" s="289"/>
      <c r="AC1254" s="30"/>
    </row>
    <row r="1255" spans="8:29" ht="15" customHeight="1">
      <c r="H1255" s="186"/>
      <c r="I1255" s="187"/>
      <c r="J1255" s="186"/>
      <c r="K1255" s="188"/>
      <c r="L1255" s="188"/>
      <c r="M1255" s="188"/>
      <c r="N1255" s="188"/>
      <c r="O1255" s="188"/>
      <c r="P1255" s="197"/>
      <c r="Q1255" s="199"/>
      <c r="R1255" s="200"/>
      <c r="S1255" s="309"/>
      <c r="T1255" s="310"/>
      <c r="U1255" s="212"/>
      <c r="V1255" s="212"/>
      <c r="W1255" s="215"/>
      <c r="X1255" s="212"/>
      <c r="Y1255" s="212"/>
      <c r="Z1255" s="211"/>
      <c r="AA1255" s="228"/>
      <c r="AB1255" s="289"/>
      <c r="AC1255" s="30"/>
    </row>
    <row r="1256" spans="8:29" ht="15" customHeight="1">
      <c r="H1256" s="186"/>
      <c r="I1256" s="187"/>
      <c r="J1256" s="186"/>
      <c r="K1256" s="188"/>
      <c r="L1256" s="188"/>
      <c r="M1256" s="188"/>
      <c r="N1256" s="188"/>
      <c r="O1256" s="188"/>
      <c r="P1256" s="197"/>
      <c r="Q1256" s="199"/>
      <c r="R1256" s="200"/>
      <c r="S1256" s="309"/>
      <c r="T1256" s="310"/>
      <c r="U1256" s="212"/>
      <c r="V1256" s="212"/>
      <c r="W1256" s="215"/>
      <c r="X1256" s="212"/>
      <c r="Y1256" s="212"/>
      <c r="Z1256" s="211"/>
      <c r="AA1256" s="228"/>
      <c r="AB1256" s="289"/>
      <c r="AC1256" s="30"/>
    </row>
    <row r="1257" spans="8:29" ht="15" customHeight="1">
      <c r="H1257" s="186"/>
      <c r="I1257" s="187"/>
      <c r="J1257" s="186"/>
      <c r="K1257" s="188"/>
      <c r="L1257" s="188"/>
      <c r="M1257" s="188"/>
      <c r="N1257" s="188"/>
      <c r="O1257" s="188"/>
      <c r="P1257" s="197"/>
      <c r="Q1257" s="199"/>
      <c r="R1257" s="200"/>
      <c r="S1257" s="309"/>
      <c r="T1257" s="310"/>
      <c r="U1257" s="212"/>
      <c r="V1257" s="212"/>
      <c r="W1257" s="215"/>
      <c r="X1257" s="212"/>
      <c r="Y1257" s="212"/>
      <c r="Z1257" s="211"/>
      <c r="AA1257" s="228"/>
      <c r="AB1257" s="289"/>
      <c r="AC1257" s="30"/>
    </row>
    <row r="1258" spans="8:29" ht="15" customHeight="1">
      <c r="H1258" s="186"/>
      <c r="I1258" s="187"/>
      <c r="J1258" s="186"/>
      <c r="K1258" s="188"/>
      <c r="L1258" s="188"/>
      <c r="M1258" s="188"/>
      <c r="N1258" s="188"/>
      <c r="O1258" s="188"/>
      <c r="P1258" s="197"/>
      <c r="Q1258" s="199"/>
      <c r="R1258" s="200"/>
      <c r="S1258" s="309"/>
      <c r="T1258" s="310"/>
      <c r="U1258" s="212"/>
      <c r="V1258" s="212"/>
      <c r="W1258" s="215"/>
      <c r="X1258" s="212"/>
      <c r="Y1258" s="212"/>
      <c r="Z1258" s="211"/>
      <c r="AA1258" s="228"/>
      <c r="AB1258" s="289"/>
      <c r="AC1258" s="30"/>
    </row>
    <row r="1259" spans="8:29" ht="15" customHeight="1">
      <c r="H1259" s="186"/>
      <c r="I1259" s="187"/>
      <c r="J1259" s="186"/>
      <c r="K1259" s="188"/>
      <c r="L1259" s="188"/>
      <c r="M1259" s="188"/>
      <c r="N1259" s="188"/>
      <c r="O1259" s="188"/>
      <c r="P1259" s="197"/>
      <c r="Q1259" s="199"/>
      <c r="R1259" s="200"/>
      <c r="S1259" s="309"/>
      <c r="T1259" s="310"/>
      <c r="U1259" s="212"/>
      <c r="V1259" s="212"/>
      <c r="W1259" s="215"/>
      <c r="X1259" s="212"/>
      <c r="Y1259" s="212"/>
      <c r="Z1259" s="211"/>
      <c r="AA1259" s="228"/>
      <c r="AB1259" s="289"/>
      <c r="AC1259" s="30"/>
    </row>
    <row r="1260" spans="8:29" ht="15" customHeight="1">
      <c r="H1260" s="186"/>
      <c r="I1260" s="187"/>
      <c r="J1260" s="186"/>
      <c r="K1260" s="188"/>
      <c r="L1260" s="188"/>
      <c r="M1260" s="188"/>
      <c r="N1260" s="188"/>
      <c r="O1260" s="188"/>
      <c r="P1260" s="197"/>
      <c r="Q1260" s="199"/>
      <c r="R1260" s="200"/>
      <c r="S1260" s="309"/>
      <c r="T1260" s="310"/>
      <c r="U1260" s="212"/>
      <c r="V1260" s="212"/>
      <c r="W1260" s="215"/>
      <c r="X1260" s="212"/>
      <c r="Y1260" s="212"/>
      <c r="Z1260" s="211"/>
      <c r="AA1260" s="228"/>
      <c r="AB1260" s="289"/>
      <c r="AC1260" s="30"/>
    </row>
    <row r="1261" spans="8:29" ht="15" customHeight="1">
      <c r="H1261" s="186"/>
      <c r="I1261" s="187"/>
      <c r="J1261" s="186"/>
      <c r="K1261" s="188"/>
      <c r="L1261" s="188"/>
      <c r="M1261" s="188"/>
      <c r="N1261" s="188"/>
      <c r="O1261" s="188"/>
      <c r="P1261" s="197"/>
      <c r="Q1261" s="199"/>
      <c r="R1261" s="200"/>
      <c r="S1261" s="309"/>
      <c r="T1261" s="310"/>
      <c r="U1261" s="212"/>
      <c r="V1261" s="212"/>
      <c r="W1261" s="215"/>
      <c r="X1261" s="212"/>
      <c r="Y1261" s="212"/>
      <c r="Z1261" s="211"/>
      <c r="AA1261" s="228"/>
      <c r="AB1261" s="289"/>
      <c r="AC1261" s="30"/>
    </row>
    <row r="1262" spans="8:29" ht="15" customHeight="1">
      <c r="H1262" s="186"/>
      <c r="I1262" s="187"/>
      <c r="J1262" s="186"/>
      <c r="K1262" s="188"/>
      <c r="L1262" s="188"/>
      <c r="M1262" s="188"/>
      <c r="N1262" s="188"/>
      <c r="O1262" s="188"/>
      <c r="P1262" s="197"/>
      <c r="Q1262" s="199"/>
      <c r="R1262" s="200"/>
      <c r="S1262" s="309"/>
      <c r="T1262" s="310"/>
      <c r="U1262" s="212"/>
      <c r="V1262" s="212"/>
      <c r="W1262" s="215"/>
      <c r="X1262" s="212"/>
      <c r="Y1262" s="212"/>
      <c r="Z1262" s="211"/>
      <c r="AA1262" s="228"/>
      <c r="AB1262" s="289"/>
      <c r="AC1262" s="30"/>
    </row>
    <row r="1263" spans="8:29" ht="15" customHeight="1">
      <c r="H1263" s="186"/>
      <c r="I1263" s="187"/>
      <c r="J1263" s="186"/>
      <c r="K1263" s="188"/>
      <c r="L1263" s="188"/>
      <c r="M1263" s="188"/>
      <c r="N1263" s="188"/>
      <c r="O1263" s="188"/>
      <c r="P1263" s="197"/>
      <c r="Q1263" s="199"/>
      <c r="R1263" s="200"/>
      <c r="S1263" s="309"/>
      <c r="T1263" s="310"/>
      <c r="U1263" s="212"/>
      <c r="V1263" s="212"/>
      <c r="W1263" s="215"/>
      <c r="X1263" s="212"/>
      <c r="Y1263" s="212"/>
      <c r="Z1263" s="211"/>
      <c r="AA1263" s="228"/>
      <c r="AB1263" s="289"/>
      <c r="AC1263" s="30"/>
    </row>
    <row r="1264" spans="8:29" ht="15" customHeight="1">
      <c r="H1264" s="186"/>
      <c r="I1264" s="187"/>
      <c r="J1264" s="186"/>
      <c r="K1264" s="188"/>
      <c r="L1264" s="188"/>
      <c r="M1264" s="188"/>
      <c r="N1264" s="188"/>
      <c r="O1264" s="188"/>
      <c r="P1264" s="197"/>
      <c r="Q1264" s="199"/>
      <c r="R1264" s="200"/>
      <c r="S1264" s="309"/>
      <c r="T1264" s="310"/>
      <c r="U1264" s="212"/>
      <c r="V1264" s="212"/>
      <c r="W1264" s="215"/>
      <c r="X1264" s="212"/>
      <c r="Y1264" s="212"/>
      <c r="Z1264" s="211"/>
      <c r="AA1264" s="228"/>
      <c r="AB1264" s="289"/>
      <c r="AC1264" s="30"/>
    </row>
    <row r="1265" spans="8:29" ht="15" customHeight="1">
      <c r="H1265" s="186"/>
      <c r="I1265" s="187"/>
      <c r="J1265" s="186"/>
      <c r="K1265" s="188"/>
      <c r="L1265" s="188"/>
      <c r="M1265" s="188"/>
      <c r="N1265" s="188"/>
      <c r="O1265" s="188"/>
      <c r="P1265" s="197"/>
      <c r="Q1265" s="199"/>
      <c r="R1265" s="200"/>
      <c r="S1265" s="309"/>
      <c r="T1265" s="310"/>
      <c r="U1265" s="212"/>
      <c r="V1265" s="212"/>
      <c r="W1265" s="215"/>
      <c r="X1265" s="212"/>
      <c r="Y1265" s="212"/>
      <c r="Z1265" s="211"/>
      <c r="AA1265" s="228"/>
      <c r="AB1265" s="289"/>
      <c r="AC1265" s="30"/>
    </row>
    <row r="1266" spans="8:29" ht="15" customHeight="1">
      <c r="H1266" s="186"/>
      <c r="I1266" s="187"/>
      <c r="J1266" s="186"/>
      <c r="K1266" s="188"/>
      <c r="L1266" s="188"/>
      <c r="M1266" s="188"/>
      <c r="N1266" s="188"/>
      <c r="O1266" s="188"/>
      <c r="P1266" s="197"/>
      <c r="Q1266" s="199"/>
      <c r="R1266" s="200"/>
      <c r="S1266" s="309"/>
      <c r="T1266" s="310"/>
      <c r="U1266" s="212"/>
      <c r="V1266" s="212"/>
      <c r="W1266" s="215"/>
      <c r="X1266" s="212"/>
      <c r="Y1266" s="212"/>
      <c r="Z1266" s="211"/>
      <c r="AA1266" s="228"/>
      <c r="AB1266" s="289"/>
      <c r="AC1266" s="30"/>
    </row>
    <row r="1267" spans="8:29" ht="15" customHeight="1">
      <c r="H1267" s="186"/>
      <c r="I1267" s="187"/>
      <c r="J1267" s="186"/>
      <c r="K1267" s="188"/>
      <c r="L1267" s="188"/>
      <c r="M1267" s="188"/>
      <c r="N1267" s="188"/>
      <c r="O1267" s="188"/>
      <c r="P1267" s="197"/>
      <c r="Q1267" s="199"/>
      <c r="R1267" s="200"/>
      <c r="S1267" s="309"/>
      <c r="T1267" s="310"/>
      <c r="U1267" s="212"/>
      <c r="V1267" s="212"/>
      <c r="W1267" s="215"/>
      <c r="X1267" s="212"/>
      <c r="Y1267" s="212"/>
      <c r="Z1267" s="211"/>
      <c r="AA1267" s="228"/>
      <c r="AB1267" s="289"/>
      <c r="AC1267" s="30"/>
    </row>
    <row r="1268" spans="8:29" ht="15" customHeight="1">
      <c r="H1268" s="186"/>
      <c r="I1268" s="187"/>
      <c r="J1268" s="186"/>
      <c r="K1268" s="188"/>
      <c r="L1268" s="188"/>
      <c r="M1268" s="188"/>
      <c r="N1268" s="188"/>
      <c r="O1268" s="188"/>
      <c r="P1268" s="197"/>
      <c r="Q1268" s="199"/>
      <c r="R1268" s="200"/>
      <c r="S1268" s="309"/>
      <c r="T1268" s="310"/>
      <c r="U1268" s="212"/>
      <c r="V1268" s="212"/>
      <c r="W1268" s="215"/>
      <c r="X1268" s="212"/>
      <c r="Y1268" s="212"/>
      <c r="Z1268" s="211"/>
      <c r="AA1268" s="228"/>
      <c r="AB1268" s="289"/>
      <c r="AC1268" s="30"/>
    </row>
    <row r="1269" spans="8:29" ht="15" customHeight="1">
      <c r="H1269" s="186"/>
      <c r="I1269" s="187"/>
      <c r="J1269" s="186"/>
      <c r="K1269" s="188"/>
      <c r="L1269" s="188"/>
      <c r="M1269" s="188"/>
      <c r="N1269" s="188"/>
      <c r="O1269" s="188"/>
      <c r="P1269" s="197"/>
      <c r="Q1269" s="199"/>
      <c r="R1269" s="200"/>
      <c r="S1269" s="309"/>
      <c r="T1269" s="310"/>
      <c r="U1269" s="212"/>
      <c r="V1269" s="212"/>
      <c r="W1269" s="215"/>
      <c r="X1269" s="212"/>
      <c r="Y1269" s="212"/>
      <c r="Z1269" s="211"/>
      <c r="AA1269" s="228"/>
      <c r="AB1269" s="289"/>
      <c r="AC1269" s="30"/>
    </row>
    <row r="1270" spans="8:29" ht="15" customHeight="1">
      <c r="H1270" s="186"/>
      <c r="I1270" s="187"/>
      <c r="J1270" s="186"/>
      <c r="K1270" s="188"/>
      <c r="L1270" s="188"/>
      <c r="M1270" s="188"/>
      <c r="N1270" s="188"/>
      <c r="O1270" s="188"/>
      <c r="P1270" s="197"/>
      <c r="Q1270" s="199"/>
      <c r="R1270" s="200"/>
      <c r="S1270" s="309"/>
      <c r="T1270" s="310"/>
      <c r="U1270" s="212"/>
      <c r="V1270" s="212"/>
      <c r="W1270" s="215"/>
      <c r="X1270" s="212"/>
      <c r="Y1270" s="212"/>
      <c r="Z1270" s="211"/>
      <c r="AA1270" s="228"/>
      <c r="AB1270" s="289"/>
      <c r="AC1270" s="30"/>
    </row>
    <row r="1271" spans="8:29" ht="15" customHeight="1">
      <c r="H1271" s="186"/>
      <c r="I1271" s="187"/>
      <c r="J1271" s="186"/>
      <c r="K1271" s="188"/>
      <c r="L1271" s="188"/>
      <c r="M1271" s="188"/>
      <c r="N1271" s="188"/>
      <c r="O1271" s="188"/>
      <c r="P1271" s="197"/>
      <c r="Q1271" s="199"/>
      <c r="R1271" s="200"/>
      <c r="S1271" s="309"/>
      <c r="T1271" s="310"/>
      <c r="U1271" s="212"/>
      <c r="V1271" s="212"/>
      <c r="W1271" s="215"/>
      <c r="X1271" s="212"/>
      <c r="Y1271" s="212"/>
      <c r="Z1271" s="211"/>
      <c r="AA1271" s="228"/>
      <c r="AB1271" s="289"/>
      <c r="AC1271" s="30"/>
    </row>
    <row r="1272" spans="8:29" ht="15" customHeight="1">
      <c r="H1272" s="186"/>
      <c r="I1272" s="187"/>
      <c r="J1272" s="186"/>
      <c r="K1272" s="188"/>
      <c r="L1272" s="188"/>
      <c r="M1272" s="188"/>
      <c r="N1272" s="188"/>
      <c r="O1272" s="188"/>
      <c r="P1272" s="197"/>
      <c r="Q1272" s="199"/>
      <c r="R1272" s="200"/>
      <c r="S1272" s="309"/>
      <c r="T1272" s="310"/>
      <c r="U1272" s="212"/>
      <c r="V1272" s="212"/>
      <c r="W1272" s="215"/>
      <c r="X1272" s="212"/>
      <c r="Y1272" s="212"/>
      <c r="Z1272" s="211"/>
      <c r="AA1272" s="228"/>
      <c r="AB1272" s="289"/>
      <c r="AC1272" s="30"/>
    </row>
    <row r="1273" spans="8:29" ht="15" customHeight="1">
      <c r="H1273" s="186"/>
      <c r="I1273" s="187"/>
      <c r="J1273" s="186"/>
      <c r="K1273" s="188"/>
      <c r="L1273" s="188"/>
      <c r="M1273" s="188"/>
      <c r="N1273" s="188"/>
      <c r="O1273" s="188"/>
      <c r="P1273" s="197"/>
      <c r="Q1273" s="199"/>
      <c r="R1273" s="200"/>
      <c r="S1273" s="309"/>
      <c r="T1273" s="310"/>
      <c r="U1273" s="212"/>
      <c r="V1273" s="212"/>
      <c r="W1273" s="215"/>
      <c r="X1273" s="212"/>
      <c r="Y1273" s="212"/>
      <c r="Z1273" s="211"/>
      <c r="AA1273" s="228"/>
      <c r="AB1273" s="289"/>
      <c r="AC1273" s="30"/>
    </row>
    <row r="1274" spans="8:29" ht="15" customHeight="1">
      <c r="H1274" s="186"/>
      <c r="I1274" s="187"/>
      <c r="J1274" s="186"/>
      <c r="K1274" s="188"/>
      <c r="L1274" s="188"/>
      <c r="M1274" s="188"/>
      <c r="N1274" s="188"/>
      <c r="O1274" s="188"/>
      <c r="P1274" s="197"/>
      <c r="Q1274" s="199"/>
      <c r="R1274" s="200"/>
      <c r="S1274" s="309"/>
      <c r="T1274" s="310"/>
      <c r="U1274" s="212"/>
      <c r="V1274" s="212"/>
      <c r="W1274" s="215"/>
      <c r="X1274" s="212"/>
      <c r="Y1274" s="212"/>
      <c r="Z1274" s="211"/>
      <c r="AA1274" s="228"/>
      <c r="AB1274" s="289"/>
      <c r="AC1274" s="30"/>
    </row>
    <row r="1275" spans="8:29" ht="15" customHeight="1">
      <c r="H1275" s="186"/>
      <c r="I1275" s="187"/>
      <c r="J1275" s="186"/>
      <c r="K1275" s="188"/>
      <c r="L1275" s="188"/>
      <c r="M1275" s="188"/>
      <c r="N1275" s="188"/>
      <c r="O1275" s="188"/>
      <c r="P1275" s="197"/>
      <c r="Q1275" s="199"/>
      <c r="R1275" s="200"/>
      <c r="S1275" s="309"/>
      <c r="T1275" s="310"/>
      <c r="U1275" s="212"/>
      <c r="V1275" s="212"/>
      <c r="W1275" s="215"/>
      <c r="X1275" s="212"/>
      <c r="Y1275" s="212"/>
      <c r="Z1275" s="211"/>
      <c r="AA1275" s="228"/>
      <c r="AB1275" s="289"/>
      <c r="AC1275" s="30"/>
    </row>
    <row r="1276" spans="8:29" ht="15" customHeight="1">
      <c r="H1276" s="186"/>
      <c r="I1276" s="187"/>
      <c r="J1276" s="186"/>
      <c r="K1276" s="188"/>
      <c r="L1276" s="188"/>
      <c r="M1276" s="188"/>
      <c r="N1276" s="188"/>
      <c r="O1276" s="188"/>
      <c r="P1276" s="197"/>
      <c r="Q1276" s="199"/>
      <c r="R1276" s="200"/>
      <c r="S1276" s="309"/>
      <c r="T1276" s="310"/>
      <c r="U1276" s="212"/>
      <c r="V1276" s="212"/>
      <c r="W1276" s="215"/>
      <c r="X1276" s="212"/>
      <c r="Y1276" s="212"/>
      <c r="Z1276" s="211"/>
      <c r="AA1276" s="228"/>
      <c r="AB1276" s="289"/>
      <c r="AC1276" s="30"/>
    </row>
    <row r="1277" spans="8:29" ht="15" customHeight="1">
      <c r="H1277" s="186"/>
      <c r="I1277" s="187"/>
      <c r="J1277" s="186"/>
      <c r="K1277" s="188"/>
      <c r="L1277" s="188"/>
      <c r="M1277" s="188"/>
      <c r="N1277" s="188"/>
      <c r="O1277" s="188"/>
      <c r="P1277" s="197"/>
      <c r="Q1277" s="199"/>
      <c r="R1277" s="200"/>
      <c r="S1277" s="309"/>
      <c r="T1277" s="310"/>
      <c r="U1277" s="212"/>
      <c r="V1277" s="212"/>
      <c r="W1277" s="215"/>
      <c r="X1277" s="212"/>
      <c r="Y1277" s="212"/>
      <c r="Z1277" s="211"/>
      <c r="AA1277" s="228"/>
      <c r="AB1277" s="289"/>
      <c r="AC1277" s="30"/>
    </row>
    <row r="1278" spans="8:29" ht="15" customHeight="1">
      <c r="H1278" s="186"/>
      <c r="I1278" s="187"/>
      <c r="J1278" s="186"/>
      <c r="K1278" s="188"/>
      <c r="L1278" s="188"/>
      <c r="M1278" s="188"/>
      <c r="N1278" s="188"/>
      <c r="O1278" s="188"/>
      <c r="P1278" s="197"/>
      <c r="Q1278" s="199"/>
      <c r="R1278" s="200"/>
      <c r="S1278" s="309"/>
      <c r="T1278" s="310"/>
      <c r="U1278" s="212"/>
      <c r="V1278" s="212"/>
      <c r="W1278" s="215"/>
      <c r="X1278" s="212"/>
      <c r="Y1278" s="212"/>
      <c r="Z1278" s="211"/>
      <c r="AA1278" s="228"/>
      <c r="AB1278" s="289"/>
      <c r="AC1278" s="30"/>
    </row>
    <row r="1279" spans="8:29" ht="15" customHeight="1">
      <c r="H1279" s="186"/>
      <c r="I1279" s="187"/>
      <c r="J1279" s="186"/>
      <c r="K1279" s="188"/>
      <c r="L1279" s="188"/>
      <c r="M1279" s="188"/>
      <c r="N1279" s="188"/>
      <c r="O1279" s="188"/>
      <c r="P1279" s="197"/>
      <c r="Q1279" s="199"/>
      <c r="R1279" s="200"/>
      <c r="S1279" s="309"/>
      <c r="T1279" s="310"/>
      <c r="U1279" s="212"/>
      <c r="V1279" s="212"/>
      <c r="W1279" s="215"/>
      <c r="X1279" s="212"/>
      <c r="Y1279" s="212"/>
      <c r="Z1279" s="211"/>
      <c r="AA1279" s="228"/>
      <c r="AB1279" s="289"/>
      <c r="AC1279" s="30"/>
    </row>
    <row r="1280" spans="8:29" ht="15" customHeight="1">
      <c r="H1280" s="186"/>
      <c r="I1280" s="187"/>
      <c r="J1280" s="186"/>
      <c r="K1280" s="188"/>
      <c r="L1280" s="188"/>
      <c r="M1280" s="188"/>
      <c r="N1280" s="188"/>
      <c r="O1280" s="188"/>
      <c r="P1280" s="197"/>
      <c r="Q1280" s="199"/>
      <c r="R1280" s="200"/>
      <c r="S1280" s="309"/>
      <c r="T1280" s="310"/>
      <c r="U1280" s="212"/>
      <c r="V1280" s="212"/>
      <c r="W1280" s="215"/>
      <c r="X1280" s="212"/>
      <c r="Y1280" s="212"/>
      <c r="Z1280" s="211"/>
      <c r="AA1280" s="228"/>
      <c r="AB1280" s="289"/>
      <c r="AC1280" s="30"/>
    </row>
    <row r="1281" spans="8:29" ht="15" customHeight="1">
      <c r="H1281" s="186"/>
      <c r="I1281" s="187"/>
      <c r="J1281" s="186"/>
      <c r="K1281" s="188"/>
      <c r="L1281" s="188"/>
      <c r="M1281" s="188"/>
      <c r="N1281" s="188"/>
      <c r="O1281" s="188"/>
      <c r="P1281" s="197"/>
      <c r="Q1281" s="199"/>
      <c r="R1281" s="200"/>
      <c r="S1281" s="309"/>
      <c r="T1281" s="310"/>
      <c r="U1281" s="212"/>
      <c r="V1281" s="212"/>
      <c r="W1281" s="215"/>
      <c r="X1281" s="212"/>
      <c r="Y1281" s="212"/>
      <c r="Z1281" s="211"/>
      <c r="AA1281" s="228"/>
      <c r="AB1281" s="289"/>
      <c r="AC1281" s="30"/>
    </row>
    <row r="1282" spans="8:29" ht="15" customHeight="1">
      <c r="H1282" s="186"/>
      <c r="I1282" s="187"/>
      <c r="J1282" s="186"/>
      <c r="K1282" s="188"/>
      <c r="L1282" s="188"/>
      <c r="M1282" s="188"/>
      <c r="N1282" s="188"/>
      <c r="O1282" s="188"/>
      <c r="P1282" s="197"/>
      <c r="Q1282" s="199"/>
      <c r="R1282" s="200"/>
      <c r="S1282" s="309"/>
      <c r="T1282" s="310"/>
      <c r="U1282" s="212"/>
      <c r="V1282" s="212"/>
      <c r="W1282" s="215"/>
      <c r="X1282" s="212"/>
      <c r="Y1282" s="212"/>
      <c r="Z1282" s="211"/>
      <c r="AA1282" s="228"/>
      <c r="AB1282" s="289"/>
      <c r="AC1282" s="30"/>
    </row>
    <row r="1283" spans="8:29" ht="15" customHeight="1">
      <c r="H1283" s="186"/>
      <c r="I1283" s="187"/>
      <c r="J1283" s="186"/>
      <c r="K1283" s="188"/>
      <c r="L1283" s="188"/>
      <c r="M1283" s="188"/>
      <c r="N1283" s="188"/>
      <c r="O1283" s="188"/>
      <c r="P1283" s="197"/>
      <c r="Q1283" s="199"/>
      <c r="R1283" s="200"/>
      <c r="S1283" s="309"/>
      <c r="T1283" s="310"/>
      <c r="U1283" s="212"/>
      <c r="V1283" s="212"/>
      <c r="W1283" s="215"/>
      <c r="X1283" s="212"/>
      <c r="Y1283" s="212"/>
      <c r="Z1283" s="211"/>
      <c r="AA1283" s="228"/>
      <c r="AB1283" s="289"/>
      <c r="AC1283" s="30"/>
    </row>
    <row r="1284" spans="8:29" ht="15" customHeight="1">
      <c r="H1284" s="186"/>
      <c r="I1284" s="187"/>
      <c r="J1284" s="186"/>
      <c r="K1284" s="188"/>
      <c r="L1284" s="188"/>
      <c r="M1284" s="188"/>
      <c r="N1284" s="188"/>
      <c r="O1284" s="188"/>
      <c r="P1284" s="197"/>
      <c r="Q1284" s="199"/>
      <c r="R1284" s="200"/>
      <c r="S1284" s="309"/>
      <c r="T1284" s="310"/>
      <c r="U1284" s="212"/>
      <c r="V1284" s="212"/>
      <c r="W1284" s="215"/>
      <c r="X1284" s="212"/>
      <c r="Y1284" s="212"/>
      <c r="Z1284" s="211"/>
      <c r="AA1284" s="228"/>
      <c r="AB1284" s="289"/>
      <c r="AC1284" s="30"/>
    </row>
    <row r="1285" spans="8:29" ht="15" customHeight="1">
      <c r="H1285" s="186"/>
      <c r="I1285" s="187"/>
      <c r="J1285" s="186"/>
      <c r="K1285" s="188"/>
      <c r="L1285" s="188"/>
      <c r="M1285" s="188"/>
      <c r="N1285" s="188"/>
      <c r="O1285" s="188"/>
      <c r="P1285" s="197"/>
      <c r="Q1285" s="199"/>
      <c r="R1285" s="200"/>
      <c r="S1285" s="309"/>
      <c r="T1285" s="310"/>
      <c r="U1285" s="212"/>
      <c r="V1285" s="212"/>
      <c r="W1285" s="215"/>
      <c r="X1285" s="212"/>
      <c r="Y1285" s="212"/>
      <c r="Z1285" s="211"/>
      <c r="AA1285" s="228"/>
      <c r="AB1285" s="289"/>
      <c r="AC1285" s="30"/>
    </row>
    <row r="1286" spans="8:29" ht="15" customHeight="1">
      <c r="H1286" s="186"/>
      <c r="I1286" s="187"/>
      <c r="J1286" s="186"/>
      <c r="K1286" s="188"/>
      <c r="L1286" s="188"/>
      <c r="M1286" s="188"/>
      <c r="N1286" s="188"/>
      <c r="O1286" s="188"/>
      <c r="P1286" s="197"/>
      <c r="Q1286" s="199"/>
      <c r="R1286" s="200"/>
      <c r="S1286" s="309"/>
      <c r="T1286" s="310"/>
      <c r="U1286" s="212"/>
      <c r="V1286" s="212"/>
      <c r="W1286" s="215"/>
      <c r="X1286" s="212"/>
      <c r="Y1286" s="212"/>
      <c r="Z1286" s="211"/>
      <c r="AA1286" s="228"/>
      <c r="AB1286" s="289"/>
      <c r="AC1286" s="30"/>
    </row>
    <row r="1287" spans="8:29" ht="15" customHeight="1">
      <c r="H1287" s="186"/>
      <c r="I1287" s="187"/>
      <c r="J1287" s="186"/>
      <c r="K1287" s="188"/>
      <c r="L1287" s="188"/>
      <c r="M1287" s="188"/>
      <c r="N1287" s="188"/>
      <c r="O1287" s="188"/>
      <c r="P1287" s="197"/>
      <c r="Q1287" s="199"/>
      <c r="R1287" s="200"/>
      <c r="S1287" s="309"/>
      <c r="T1287" s="310"/>
      <c r="U1287" s="212"/>
      <c r="V1287" s="212"/>
      <c r="W1287" s="215"/>
      <c r="X1287" s="212"/>
      <c r="Y1287" s="212"/>
      <c r="Z1287" s="211"/>
      <c r="AA1287" s="228"/>
      <c r="AB1287" s="289"/>
      <c r="AC1287" s="30"/>
    </row>
    <row r="1288" spans="8:29" ht="15" customHeight="1">
      <c r="H1288" s="186"/>
      <c r="I1288" s="187"/>
      <c r="J1288" s="186"/>
      <c r="K1288" s="188"/>
      <c r="L1288" s="188"/>
      <c r="M1288" s="188"/>
      <c r="N1288" s="188"/>
      <c r="O1288" s="188"/>
      <c r="P1288" s="197"/>
      <c r="Q1288" s="199"/>
      <c r="R1288" s="200"/>
      <c r="S1288" s="309"/>
      <c r="T1288" s="310"/>
      <c r="U1288" s="212"/>
      <c r="V1288" s="212"/>
      <c r="W1288" s="215"/>
      <c r="X1288" s="212"/>
      <c r="Y1288" s="212"/>
      <c r="Z1288" s="211"/>
      <c r="AA1288" s="228"/>
      <c r="AB1288" s="289"/>
      <c r="AC1288" s="30"/>
    </row>
    <row r="1289" spans="8:29" ht="15" customHeight="1">
      <c r="H1289" s="186"/>
      <c r="I1289" s="187"/>
      <c r="J1289" s="186"/>
      <c r="K1289" s="188"/>
      <c r="L1289" s="188"/>
      <c r="M1289" s="188"/>
      <c r="N1289" s="188"/>
      <c r="O1289" s="188"/>
      <c r="P1289" s="197"/>
      <c r="Q1289" s="199"/>
      <c r="R1289" s="200"/>
      <c r="S1289" s="309"/>
      <c r="T1289" s="310"/>
      <c r="U1289" s="212"/>
      <c r="V1289" s="212"/>
      <c r="W1289" s="215"/>
      <c r="X1289" s="212"/>
      <c r="Y1289" s="212"/>
      <c r="Z1289" s="211"/>
      <c r="AA1289" s="228"/>
      <c r="AB1289" s="289"/>
      <c r="AC1289" s="30"/>
    </row>
    <row r="1290" spans="8:29" ht="15" customHeight="1">
      <c r="H1290" s="186"/>
      <c r="I1290" s="187"/>
      <c r="J1290" s="186"/>
      <c r="K1290" s="188"/>
      <c r="L1290" s="188"/>
      <c r="M1290" s="188"/>
      <c r="N1290" s="188"/>
      <c r="O1290" s="188"/>
      <c r="P1290" s="197"/>
      <c r="Q1290" s="199"/>
      <c r="R1290" s="200"/>
      <c r="S1290" s="309"/>
      <c r="T1290" s="310"/>
      <c r="U1290" s="212"/>
      <c r="V1290" s="212"/>
      <c r="W1290" s="215"/>
      <c r="X1290" s="212"/>
      <c r="Y1290" s="212"/>
      <c r="Z1290" s="211"/>
      <c r="AA1290" s="228"/>
      <c r="AB1290" s="289"/>
      <c r="AC1290" s="30"/>
    </row>
    <row r="1291" spans="8:29" ht="15" customHeight="1">
      <c r="H1291" s="186"/>
      <c r="I1291" s="187"/>
      <c r="J1291" s="186"/>
      <c r="K1291" s="188"/>
      <c r="L1291" s="188"/>
      <c r="M1291" s="188"/>
      <c r="N1291" s="188"/>
      <c r="O1291" s="188"/>
      <c r="P1291" s="197"/>
      <c r="Q1291" s="199"/>
      <c r="R1291" s="200"/>
      <c r="S1291" s="309"/>
      <c r="T1291" s="310"/>
      <c r="U1291" s="212"/>
      <c r="V1291" s="212"/>
      <c r="W1291" s="215"/>
      <c r="X1291" s="212"/>
      <c r="Y1291" s="212"/>
      <c r="Z1291" s="211"/>
      <c r="AA1291" s="228"/>
      <c r="AB1291" s="289"/>
      <c r="AC1291" s="30"/>
    </row>
    <row r="1292" spans="8:29" ht="15" customHeight="1">
      <c r="H1292" s="186"/>
      <c r="I1292" s="187"/>
      <c r="J1292" s="186"/>
      <c r="K1292" s="188"/>
      <c r="L1292" s="188"/>
      <c r="M1292" s="188"/>
      <c r="N1292" s="188"/>
      <c r="O1292" s="188"/>
      <c r="P1292" s="197"/>
      <c r="Q1292" s="199"/>
      <c r="R1292" s="200"/>
      <c r="S1292" s="309"/>
      <c r="T1292" s="310"/>
      <c r="U1292" s="212"/>
      <c r="V1292" s="212"/>
      <c r="W1292" s="215"/>
      <c r="X1292" s="212"/>
      <c r="Y1292" s="212"/>
      <c r="Z1292" s="211"/>
      <c r="AA1292" s="228"/>
      <c r="AB1292" s="289"/>
      <c r="AC1292" s="30"/>
    </row>
    <row r="1293" spans="8:29" ht="15" customHeight="1">
      <c r="H1293" s="186"/>
      <c r="I1293" s="187"/>
      <c r="J1293" s="186"/>
      <c r="K1293" s="188"/>
      <c r="L1293" s="188"/>
      <c r="M1293" s="188"/>
      <c r="N1293" s="188"/>
      <c r="O1293" s="188"/>
      <c r="P1293" s="197"/>
      <c r="Q1293" s="199"/>
      <c r="R1293" s="200"/>
      <c r="S1293" s="309"/>
      <c r="T1293" s="310"/>
      <c r="U1293" s="212"/>
      <c r="V1293" s="212"/>
      <c r="W1293" s="215"/>
      <c r="X1293" s="212"/>
      <c r="Y1293" s="212"/>
      <c r="Z1293" s="211"/>
      <c r="AA1293" s="228"/>
      <c r="AB1293" s="289"/>
      <c r="AC1293" s="30"/>
    </row>
    <row r="1294" spans="8:29" ht="15" customHeight="1">
      <c r="H1294" s="186"/>
      <c r="I1294" s="187"/>
      <c r="J1294" s="186"/>
      <c r="K1294" s="188"/>
      <c r="L1294" s="188"/>
      <c r="M1294" s="188"/>
      <c r="N1294" s="188"/>
      <c r="O1294" s="188"/>
      <c r="P1294" s="197"/>
      <c r="Q1294" s="199"/>
      <c r="R1294" s="200"/>
      <c r="S1294" s="309"/>
      <c r="T1294" s="310"/>
      <c r="U1294" s="212"/>
      <c r="V1294" s="212"/>
      <c r="W1294" s="215"/>
      <c r="X1294" s="212"/>
      <c r="Y1294" s="212"/>
      <c r="Z1294" s="211"/>
      <c r="AA1294" s="228"/>
      <c r="AB1294" s="289"/>
      <c r="AC1294" s="30"/>
    </row>
    <row r="1295" spans="8:29" ht="15" customHeight="1">
      <c r="H1295" s="186"/>
      <c r="I1295" s="187"/>
      <c r="J1295" s="186"/>
      <c r="K1295" s="188"/>
      <c r="L1295" s="188"/>
      <c r="M1295" s="188"/>
      <c r="N1295" s="188"/>
      <c r="O1295" s="188"/>
      <c r="P1295" s="197"/>
      <c r="Q1295" s="199"/>
      <c r="R1295" s="200"/>
      <c r="S1295" s="309"/>
      <c r="T1295" s="310"/>
      <c r="U1295" s="212"/>
      <c r="V1295" s="212"/>
      <c r="W1295" s="215"/>
      <c r="X1295" s="212"/>
      <c r="Y1295" s="212"/>
      <c r="Z1295" s="211"/>
      <c r="AA1295" s="228"/>
      <c r="AB1295" s="289"/>
      <c r="AC1295" s="30"/>
    </row>
    <row r="1296" spans="8:29" ht="15" customHeight="1">
      <c r="H1296" s="186"/>
      <c r="I1296" s="187"/>
      <c r="J1296" s="186"/>
      <c r="K1296" s="188"/>
      <c r="L1296" s="188"/>
      <c r="M1296" s="188"/>
      <c r="N1296" s="188"/>
      <c r="O1296" s="188"/>
      <c r="P1296" s="197"/>
      <c r="Q1296" s="199"/>
      <c r="R1296" s="200"/>
      <c r="S1296" s="309"/>
      <c r="T1296" s="310"/>
      <c r="U1296" s="212"/>
      <c r="V1296" s="212"/>
      <c r="W1296" s="215"/>
      <c r="X1296" s="212"/>
      <c r="Y1296" s="212"/>
      <c r="Z1296" s="211"/>
      <c r="AA1296" s="228"/>
      <c r="AB1296" s="289"/>
      <c r="AC1296" s="30"/>
    </row>
    <row r="1297" spans="8:29" ht="15" customHeight="1">
      <c r="H1297" s="186"/>
      <c r="I1297" s="187"/>
      <c r="J1297" s="186"/>
      <c r="K1297" s="188"/>
      <c r="L1297" s="188"/>
      <c r="M1297" s="188"/>
      <c r="N1297" s="188"/>
      <c r="O1297" s="188"/>
      <c r="P1297" s="197"/>
      <c r="Q1297" s="199"/>
      <c r="R1297" s="200"/>
      <c r="S1297" s="309"/>
      <c r="T1297" s="310"/>
      <c r="U1297" s="212"/>
      <c r="V1297" s="212"/>
      <c r="W1297" s="215"/>
      <c r="X1297" s="212"/>
      <c r="Y1297" s="212"/>
      <c r="Z1297" s="211"/>
      <c r="AA1297" s="228"/>
      <c r="AB1297" s="289"/>
      <c r="AC1297" s="30"/>
    </row>
    <row r="1298" spans="8:29" ht="15" customHeight="1">
      <c r="H1298" s="186"/>
      <c r="I1298" s="187"/>
      <c r="J1298" s="186"/>
      <c r="K1298" s="188"/>
      <c r="L1298" s="188"/>
      <c r="M1298" s="188"/>
      <c r="N1298" s="188"/>
      <c r="O1298" s="188"/>
      <c r="P1298" s="197"/>
      <c r="Q1298" s="199"/>
      <c r="R1298" s="200"/>
      <c r="S1298" s="309"/>
      <c r="T1298" s="310"/>
      <c r="U1298" s="212"/>
      <c r="V1298" s="212"/>
      <c r="W1298" s="215"/>
      <c r="X1298" s="212"/>
      <c r="Y1298" s="212"/>
      <c r="Z1298" s="211"/>
      <c r="AA1298" s="228"/>
      <c r="AB1298" s="289"/>
      <c r="AC1298" s="30"/>
    </row>
    <row r="1299" spans="8:29" ht="15" customHeight="1">
      <c r="H1299" s="186"/>
      <c r="I1299" s="187"/>
      <c r="J1299" s="186"/>
      <c r="K1299" s="188"/>
      <c r="L1299" s="188"/>
      <c r="M1299" s="188"/>
      <c r="N1299" s="188"/>
      <c r="O1299" s="188"/>
      <c r="P1299" s="197"/>
      <c r="Q1299" s="199"/>
      <c r="R1299" s="200"/>
      <c r="S1299" s="309"/>
      <c r="T1299" s="310"/>
      <c r="U1299" s="212"/>
      <c r="V1299" s="212"/>
      <c r="W1299" s="215"/>
      <c r="X1299" s="212"/>
      <c r="Y1299" s="212"/>
      <c r="Z1299" s="211"/>
      <c r="AA1299" s="228"/>
      <c r="AB1299" s="289"/>
      <c r="AC1299" s="30"/>
    </row>
    <row r="1300" spans="8:29" ht="15" customHeight="1">
      <c r="H1300" s="186"/>
      <c r="I1300" s="187"/>
      <c r="J1300" s="186"/>
      <c r="K1300" s="188"/>
      <c r="L1300" s="188"/>
      <c r="M1300" s="188"/>
      <c r="N1300" s="188"/>
      <c r="O1300" s="188"/>
      <c r="P1300" s="197"/>
      <c r="Q1300" s="199"/>
      <c r="R1300" s="200"/>
      <c r="S1300" s="309"/>
      <c r="T1300" s="310"/>
      <c r="U1300" s="212"/>
      <c r="V1300" s="212"/>
      <c r="W1300" s="215"/>
      <c r="X1300" s="212"/>
      <c r="Y1300" s="212"/>
      <c r="Z1300" s="211"/>
      <c r="AA1300" s="228"/>
      <c r="AB1300" s="289"/>
      <c r="AC1300" s="30"/>
    </row>
    <row r="1301" spans="8:29" ht="15" customHeight="1">
      <c r="H1301" s="186"/>
      <c r="I1301" s="187"/>
      <c r="J1301" s="186"/>
      <c r="K1301" s="188"/>
      <c r="L1301" s="188"/>
      <c r="M1301" s="188"/>
      <c r="N1301" s="188"/>
      <c r="O1301" s="188"/>
      <c r="P1301" s="197"/>
      <c r="Q1301" s="199"/>
      <c r="R1301" s="200"/>
      <c r="S1301" s="309"/>
      <c r="T1301" s="310"/>
      <c r="U1301" s="212"/>
      <c r="V1301" s="212"/>
      <c r="W1301" s="215"/>
      <c r="X1301" s="212"/>
      <c r="Y1301" s="212"/>
      <c r="Z1301" s="211"/>
      <c r="AA1301" s="228"/>
      <c r="AB1301" s="289"/>
      <c r="AC1301" s="30"/>
    </row>
    <row r="1302" spans="8:29" ht="15" customHeight="1">
      <c r="H1302" s="186"/>
      <c r="I1302" s="187"/>
      <c r="J1302" s="186"/>
      <c r="K1302" s="188"/>
      <c r="L1302" s="188"/>
      <c r="M1302" s="188"/>
      <c r="N1302" s="188"/>
      <c r="O1302" s="188"/>
      <c r="P1302" s="197"/>
      <c r="Q1302" s="199"/>
      <c r="R1302" s="200"/>
      <c r="S1302" s="309"/>
      <c r="T1302" s="310"/>
      <c r="U1302" s="212"/>
      <c r="V1302" s="212"/>
      <c r="W1302" s="215"/>
      <c r="X1302" s="212"/>
      <c r="Y1302" s="212"/>
      <c r="Z1302" s="211"/>
      <c r="AA1302" s="228"/>
      <c r="AB1302" s="289"/>
      <c r="AC1302" s="30"/>
    </row>
    <row r="1303" spans="8:29" ht="15" customHeight="1">
      <c r="H1303" s="186"/>
      <c r="I1303" s="187"/>
      <c r="J1303" s="186"/>
      <c r="K1303" s="188"/>
      <c r="L1303" s="188"/>
      <c r="M1303" s="188"/>
      <c r="N1303" s="188"/>
      <c r="O1303" s="188"/>
      <c r="P1303" s="197"/>
      <c r="Q1303" s="199"/>
      <c r="R1303" s="200"/>
      <c r="S1303" s="309"/>
      <c r="T1303" s="310"/>
      <c r="U1303" s="212"/>
      <c r="V1303" s="212"/>
      <c r="W1303" s="215"/>
      <c r="X1303" s="212"/>
      <c r="Y1303" s="212"/>
      <c r="Z1303" s="211"/>
      <c r="AA1303" s="228"/>
      <c r="AB1303" s="289"/>
      <c r="AC1303" s="30"/>
    </row>
    <row r="1304" spans="8:29" ht="15" customHeight="1">
      <c r="H1304" s="186"/>
      <c r="I1304" s="187"/>
      <c r="J1304" s="186"/>
      <c r="K1304" s="188"/>
      <c r="L1304" s="188"/>
      <c r="M1304" s="188"/>
      <c r="N1304" s="188"/>
      <c r="O1304" s="188"/>
      <c r="P1304" s="197"/>
      <c r="Q1304" s="199"/>
      <c r="R1304" s="200"/>
      <c r="S1304" s="309"/>
      <c r="T1304" s="310"/>
      <c r="U1304" s="212"/>
      <c r="V1304" s="212"/>
      <c r="W1304" s="215"/>
      <c r="X1304" s="212"/>
      <c r="Y1304" s="212"/>
      <c r="Z1304" s="211"/>
      <c r="AA1304" s="228"/>
      <c r="AB1304" s="289"/>
      <c r="AC1304" s="30"/>
    </row>
    <row r="1305" spans="8:29" ht="15" customHeight="1">
      <c r="H1305" s="186"/>
      <c r="I1305" s="187"/>
      <c r="J1305" s="186"/>
      <c r="K1305" s="188"/>
      <c r="L1305" s="188"/>
      <c r="M1305" s="188"/>
      <c r="N1305" s="188"/>
      <c r="O1305" s="188"/>
      <c r="P1305" s="197"/>
      <c r="Q1305" s="199"/>
      <c r="R1305" s="200"/>
      <c r="S1305" s="309"/>
      <c r="T1305" s="310"/>
      <c r="U1305" s="212"/>
      <c r="V1305" s="212"/>
      <c r="W1305" s="215"/>
      <c r="X1305" s="212"/>
      <c r="Y1305" s="212"/>
      <c r="Z1305" s="211"/>
      <c r="AA1305" s="228"/>
      <c r="AB1305" s="289"/>
      <c r="AC1305" s="30"/>
    </row>
    <row r="1306" spans="8:29" ht="15" customHeight="1">
      <c r="H1306" s="186"/>
      <c r="I1306" s="187"/>
      <c r="J1306" s="186"/>
      <c r="K1306" s="188"/>
      <c r="L1306" s="188"/>
      <c r="M1306" s="188"/>
      <c r="N1306" s="188"/>
      <c r="O1306" s="188"/>
      <c r="P1306" s="197"/>
      <c r="Q1306" s="199"/>
      <c r="R1306" s="200"/>
      <c r="S1306" s="309"/>
      <c r="T1306" s="310"/>
      <c r="U1306" s="212"/>
      <c r="V1306" s="212"/>
      <c r="W1306" s="215"/>
      <c r="X1306" s="212"/>
      <c r="Y1306" s="212"/>
      <c r="Z1306" s="211"/>
      <c r="AA1306" s="228"/>
      <c r="AB1306" s="289"/>
      <c r="AC1306" s="30"/>
    </row>
    <row r="1307" spans="8:29" ht="15" customHeight="1">
      <c r="H1307" s="186"/>
      <c r="I1307" s="187"/>
      <c r="J1307" s="186"/>
      <c r="K1307" s="188"/>
      <c r="L1307" s="188"/>
      <c r="M1307" s="188"/>
      <c r="N1307" s="188"/>
      <c r="O1307" s="188"/>
      <c r="P1307" s="197"/>
      <c r="Q1307" s="199"/>
      <c r="R1307" s="200"/>
      <c r="S1307" s="309"/>
      <c r="T1307" s="310"/>
      <c r="U1307" s="212"/>
      <c r="V1307" s="212"/>
      <c r="W1307" s="215"/>
      <c r="X1307" s="212"/>
      <c r="Y1307" s="212"/>
      <c r="Z1307" s="211"/>
      <c r="AA1307" s="228"/>
      <c r="AB1307" s="289"/>
      <c r="AC1307" s="30"/>
    </row>
    <row r="1308" spans="8:29" ht="15" customHeight="1">
      <c r="H1308" s="186"/>
      <c r="I1308" s="187"/>
      <c r="J1308" s="186"/>
      <c r="K1308" s="188"/>
      <c r="L1308" s="188"/>
      <c r="M1308" s="188"/>
      <c r="N1308" s="188"/>
      <c r="O1308" s="188"/>
      <c r="P1308" s="197"/>
      <c r="Q1308" s="199"/>
      <c r="R1308" s="200"/>
      <c r="S1308" s="309"/>
      <c r="T1308" s="310"/>
      <c r="U1308" s="212"/>
      <c r="V1308" s="212"/>
      <c r="W1308" s="215"/>
      <c r="X1308" s="212"/>
      <c r="Y1308" s="212"/>
      <c r="Z1308" s="211"/>
      <c r="AA1308" s="228"/>
      <c r="AB1308" s="289"/>
      <c r="AC1308" s="30"/>
    </row>
    <row r="1309" spans="8:29" ht="15" customHeight="1">
      <c r="H1309" s="186"/>
      <c r="I1309" s="187"/>
      <c r="J1309" s="186"/>
      <c r="K1309" s="188"/>
      <c r="L1309" s="188"/>
      <c r="M1309" s="188"/>
      <c r="N1309" s="188"/>
      <c r="O1309" s="188"/>
      <c r="P1309" s="197"/>
      <c r="Q1309" s="199"/>
      <c r="R1309" s="200"/>
      <c r="S1309" s="309"/>
      <c r="T1309" s="310"/>
      <c r="U1309" s="212"/>
      <c r="V1309" s="212"/>
      <c r="W1309" s="215"/>
      <c r="X1309" s="212"/>
      <c r="Y1309" s="212"/>
      <c r="Z1309" s="211"/>
      <c r="AA1309" s="228"/>
      <c r="AB1309" s="289"/>
      <c r="AC1309" s="30"/>
    </row>
    <row r="1310" spans="8:29" ht="15" customHeight="1">
      <c r="H1310" s="186"/>
      <c r="I1310" s="187"/>
      <c r="J1310" s="186"/>
      <c r="K1310" s="188"/>
      <c r="L1310" s="188"/>
      <c r="M1310" s="188"/>
      <c r="N1310" s="188"/>
      <c r="O1310" s="188"/>
      <c r="P1310" s="197"/>
      <c r="Q1310" s="199"/>
      <c r="R1310" s="200"/>
      <c r="S1310" s="309"/>
      <c r="T1310" s="310"/>
      <c r="U1310" s="212"/>
      <c r="V1310" s="212"/>
      <c r="W1310" s="215"/>
      <c r="X1310" s="212"/>
      <c r="Y1310" s="212"/>
      <c r="Z1310" s="211"/>
      <c r="AA1310" s="228"/>
      <c r="AB1310" s="289"/>
      <c r="AC1310" s="30"/>
    </row>
    <row r="1311" spans="8:29" ht="15" customHeight="1">
      <c r="H1311" s="186"/>
      <c r="I1311" s="187"/>
      <c r="J1311" s="186"/>
      <c r="K1311" s="188"/>
      <c r="L1311" s="188"/>
      <c r="M1311" s="188"/>
      <c r="N1311" s="188"/>
      <c r="O1311" s="188"/>
      <c r="P1311" s="197"/>
      <c r="Q1311" s="199"/>
      <c r="R1311" s="200"/>
      <c r="S1311" s="309"/>
      <c r="T1311" s="310"/>
      <c r="U1311" s="212"/>
      <c r="V1311" s="212"/>
      <c r="W1311" s="215"/>
      <c r="X1311" s="212"/>
      <c r="Y1311" s="212"/>
      <c r="Z1311" s="211"/>
      <c r="AA1311" s="228"/>
      <c r="AB1311" s="289"/>
      <c r="AC1311" s="30"/>
    </row>
    <row r="1312" spans="8:29" ht="15" customHeight="1">
      <c r="H1312" s="186"/>
      <c r="I1312" s="187"/>
      <c r="J1312" s="186"/>
      <c r="K1312" s="188"/>
      <c r="L1312" s="188"/>
      <c r="M1312" s="188"/>
      <c r="N1312" s="188"/>
      <c r="O1312" s="188"/>
      <c r="P1312" s="197"/>
      <c r="Q1312" s="199"/>
      <c r="R1312" s="200"/>
      <c r="S1312" s="309"/>
      <c r="T1312" s="310"/>
      <c r="U1312" s="212"/>
      <c r="V1312" s="212"/>
      <c r="W1312" s="215"/>
      <c r="X1312" s="212"/>
      <c r="Y1312" s="212"/>
      <c r="Z1312" s="211"/>
      <c r="AA1312" s="228"/>
      <c r="AB1312" s="289"/>
      <c r="AC1312" s="30"/>
    </row>
    <row r="1313" spans="8:29" ht="15" customHeight="1">
      <c r="H1313" s="186"/>
      <c r="I1313" s="187"/>
      <c r="J1313" s="186"/>
      <c r="K1313" s="188"/>
      <c r="L1313" s="188"/>
      <c r="M1313" s="188"/>
      <c r="N1313" s="188"/>
      <c r="O1313" s="188"/>
      <c r="P1313" s="197"/>
      <c r="Q1313" s="199"/>
      <c r="R1313" s="200"/>
      <c r="S1313" s="309"/>
      <c r="T1313" s="310"/>
      <c r="U1313" s="212"/>
      <c r="V1313" s="212"/>
      <c r="W1313" s="215"/>
      <c r="X1313" s="212"/>
      <c r="Y1313" s="212"/>
      <c r="Z1313" s="211"/>
      <c r="AA1313" s="228"/>
      <c r="AB1313" s="289"/>
      <c r="AC1313" s="30"/>
    </row>
    <row r="1314" spans="8:29" ht="15" customHeight="1">
      <c r="H1314" s="186"/>
      <c r="I1314" s="187"/>
      <c r="J1314" s="186"/>
      <c r="K1314" s="188"/>
      <c r="L1314" s="188"/>
      <c r="M1314" s="188"/>
      <c r="N1314" s="188"/>
      <c r="O1314" s="188"/>
      <c r="P1314" s="197"/>
      <c r="Q1314" s="199"/>
      <c r="R1314" s="200"/>
      <c r="S1314" s="309"/>
      <c r="T1314" s="310"/>
      <c r="U1314" s="212"/>
      <c r="V1314" s="212"/>
      <c r="W1314" s="215"/>
      <c r="X1314" s="212"/>
      <c r="Y1314" s="212"/>
      <c r="Z1314" s="211"/>
      <c r="AA1314" s="228"/>
      <c r="AB1314" s="289"/>
      <c r="AC1314" s="30"/>
    </row>
    <row r="1315" spans="8:29" ht="15" customHeight="1">
      <c r="H1315" s="186"/>
      <c r="I1315" s="187"/>
      <c r="J1315" s="186"/>
      <c r="K1315" s="188"/>
      <c r="L1315" s="188"/>
      <c r="M1315" s="188"/>
      <c r="N1315" s="188"/>
      <c r="O1315" s="188"/>
      <c r="P1315" s="197"/>
      <c r="Q1315" s="199"/>
      <c r="R1315" s="200"/>
      <c r="S1315" s="309"/>
      <c r="T1315" s="310"/>
      <c r="U1315" s="212"/>
      <c r="V1315" s="212"/>
      <c r="W1315" s="215"/>
      <c r="X1315" s="212"/>
      <c r="Y1315" s="212"/>
      <c r="Z1315" s="211"/>
      <c r="AA1315" s="228"/>
      <c r="AB1315" s="289"/>
      <c r="AC1315" s="30"/>
    </row>
    <row r="1316" spans="8:29" ht="15" customHeight="1">
      <c r="H1316" s="186"/>
      <c r="I1316" s="187"/>
      <c r="J1316" s="186"/>
      <c r="K1316" s="188"/>
      <c r="L1316" s="188"/>
      <c r="M1316" s="188"/>
      <c r="N1316" s="188"/>
      <c r="O1316" s="188"/>
      <c r="P1316" s="197"/>
      <c r="Q1316" s="199"/>
      <c r="R1316" s="200"/>
      <c r="S1316" s="309"/>
      <c r="T1316" s="310"/>
      <c r="U1316" s="212"/>
      <c r="V1316" s="212"/>
      <c r="W1316" s="215"/>
      <c r="X1316" s="212"/>
      <c r="Y1316" s="212"/>
      <c r="Z1316" s="211"/>
      <c r="AA1316" s="228"/>
      <c r="AB1316" s="289"/>
      <c r="AC1316" s="30"/>
    </row>
    <row r="1317" spans="8:29" ht="15" customHeight="1">
      <c r="H1317" s="186"/>
      <c r="I1317" s="187"/>
      <c r="J1317" s="186"/>
      <c r="K1317" s="188"/>
      <c r="L1317" s="188"/>
      <c r="M1317" s="188"/>
      <c r="N1317" s="188"/>
      <c r="O1317" s="188"/>
      <c r="P1317" s="197"/>
      <c r="Q1317" s="199"/>
      <c r="R1317" s="200"/>
      <c r="S1317" s="309"/>
      <c r="T1317" s="310"/>
      <c r="U1317" s="212"/>
      <c r="V1317" s="212"/>
      <c r="W1317" s="215"/>
      <c r="X1317" s="212"/>
      <c r="Y1317" s="212"/>
      <c r="Z1317" s="211"/>
      <c r="AA1317" s="228"/>
      <c r="AB1317" s="289"/>
      <c r="AC1317" s="30"/>
    </row>
    <row r="1318" spans="8:29" ht="15" customHeight="1">
      <c r="H1318" s="186"/>
      <c r="I1318" s="187"/>
      <c r="J1318" s="186"/>
      <c r="K1318" s="188"/>
      <c r="L1318" s="188"/>
      <c r="M1318" s="188"/>
      <c r="N1318" s="188"/>
      <c r="O1318" s="188"/>
      <c r="P1318" s="197"/>
      <c r="Q1318" s="199"/>
      <c r="R1318" s="200"/>
      <c r="S1318" s="309"/>
      <c r="T1318" s="310"/>
      <c r="U1318" s="212"/>
      <c r="V1318" s="212"/>
      <c r="W1318" s="215"/>
      <c r="X1318" s="212"/>
      <c r="Y1318" s="212"/>
      <c r="Z1318" s="211"/>
      <c r="AA1318" s="228"/>
      <c r="AB1318" s="289"/>
      <c r="AC1318" s="30"/>
    </row>
    <row r="1319" spans="8:29" ht="15" customHeight="1">
      <c r="H1319" s="186"/>
      <c r="I1319" s="187"/>
      <c r="J1319" s="186"/>
      <c r="K1319" s="188"/>
      <c r="L1319" s="188"/>
      <c r="M1319" s="188"/>
      <c r="N1319" s="188"/>
      <c r="O1319" s="188"/>
      <c r="P1319" s="197"/>
      <c r="Q1319" s="199"/>
      <c r="R1319" s="200"/>
      <c r="S1319" s="309"/>
      <c r="T1319" s="310"/>
      <c r="U1319" s="212"/>
      <c r="V1319" s="212"/>
      <c r="W1319" s="215"/>
      <c r="X1319" s="212"/>
      <c r="Y1319" s="212"/>
      <c r="Z1319" s="211"/>
      <c r="AA1319" s="228"/>
      <c r="AB1319" s="289"/>
      <c r="AC1319" s="30"/>
    </row>
    <row r="1320" spans="8:29" ht="15" customHeight="1">
      <c r="H1320" s="186"/>
      <c r="I1320" s="187"/>
      <c r="J1320" s="186"/>
      <c r="K1320" s="188"/>
      <c r="L1320" s="188"/>
      <c r="M1320" s="188"/>
      <c r="N1320" s="188"/>
      <c r="O1320" s="188"/>
      <c r="P1320" s="197"/>
      <c r="Q1320" s="199"/>
      <c r="R1320" s="200"/>
      <c r="S1320" s="309"/>
      <c r="T1320" s="310"/>
      <c r="U1320" s="212"/>
      <c r="V1320" s="212"/>
      <c r="W1320" s="215"/>
      <c r="X1320" s="212"/>
      <c r="Y1320" s="212"/>
      <c r="Z1320" s="211"/>
      <c r="AA1320" s="228"/>
      <c r="AB1320" s="289"/>
      <c r="AC1320" s="30"/>
    </row>
    <row r="1321" spans="8:29" ht="15" customHeight="1">
      <c r="H1321" s="186"/>
      <c r="I1321" s="187"/>
      <c r="J1321" s="186"/>
      <c r="K1321" s="188"/>
      <c r="L1321" s="188"/>
      <c r="M1321" s="188"/>
      <c r="N1321" s="188"/>
      <c r="O1321" s="188"/>
      <c r="P1321" s="197"/>
      <c r="Q1321" s="199"/>
      <c r="R1321" s="200"/>
      <c r="S1321" s="309"/>
      <c r="T1321" s="310"/>
      <c r="U1321" s="212"/>
      <c r="V1321" s="212"/>
      <c r="W1321" s="215"/>
      <c r="X1321" s="212"/>
      <c r="Y1321" s="212"/>
      <c r="Z1321" s="211"/>
      <c r="AA1321" s="228"/>
      <c r="AB1321" s="289"/>
      <c r="AC1321" s="30"/>
    </row>
    <row r="1322" spans="8:29" ht="15" customHeight="1">
      <c r="H1322" s="186"/>
      <c r="I1322" s="187"/>
      <c r="J1322" s="186"/>
      <c r="K1322" s="188"/>
      <c r="L1322" s="188"/>
      <c r="M1322" s="188"/>
      <c r="N1322" s="188"/>
      <c r="O1322" s="188"/>
      <c r="P1322" s="197"/>
      <c r="Q1322" s="199"/>
      <c r="R1322" s="200"/>
      <c r="S1322" s="309"/>
      <c r="T1322" s="310"/>
      <c r="U1322" s="212"/>
      <c r="V1322" s="212"/>
      <c r="W1322" s="215"/>
      <c r="X1322" s="212"/>
      <c r="Y1322" s="212"/>
      <c r="Z1322" s="211"/>
      <c r="AA1322" s="228"/>
      <c r="AB1322" s="289"/>
      <c r="AC1322" s="30"/>
    </row>
    <row r="1323" spans="8:29" ht="15" customHeight="1">
      <c r="H1323" s="186"/>
      <c r="I1323" s="187"/>
      <c r="J1323" s="186"/>
      <c r="K1323" s="188"/>
      <c r="L1323" s="188"/>
      <c r="M1323" s="188"/>
      <c r="N1323" s="188"/>
      <c r="O1323" s="188"/>
      <c r="P1323" s="197"/>
      <c r="Q1323" s="199"/>
      <c r="R1323" s="200"/>
      <c r="S1323" s="309"/>
      <c r="T1323" s="310"/>
      <c r="U1323" s="212"/>
      <c r="V1323" s="212"/>
      <c r="W1323" s="215"/>
      <c r="X1323" s="212"/>
      <c r="Y1323" s="212"/>
      <c r="Z1323" s="211"/>
      <c r="AA1323" s="228"/>
      <c r="AB1323" s="289"/>
      <c r="AC1323" s="30"/>
    </row>
    <row r="1324" spans="8:29" ht="15" customHeight="1">
      <c r="H1324" s="186"/>
      <c r="I1324" s="187"/>
      <c r="J1324" s="186"/>
      <c r="K1324" s="188"/>
      <c r="L1324" s="188"/>
      <c r="M1324" s="188"/>
      <c r="N1324" s="188"/>
      <c r="O1324" s="188"/>
      <c r="P1324" s="197"/>
      <c r="Q1324" s="199"/>
      <c r="R1324" s="200"/>
      <c r="S1324" s="309"/>
      <c r="T1324" s="310"/>
      <c r="U1324" s="212"/>
      <c r="V1324" s="212"/>
      <c r="W1324" s="215"/>
      <c r="X1324" s="212"/>
      <c r="Y1324" s="212"/>
      <c r="Z1324" s="211"/>
      <c r="AA1324" s="228"/>
      <c r="AB1324" s="289"/>
      <c r="AC1324" s="30"/>
    </row>
    <row r="1325" spans="8:29" ht="15" customHeight="1">
      <c r="H1325" s="186"/>
      <c r="I1325" s="187"/>
      <c r="J1325" s="186"/>
      <c r="K1325" s="188"/>
      <c r="L1325" s="188"/>
      <c r="M1325" s="188"/>
      <c r="N1325" s="188"/>
      <c r="O1325" s="188"/>
      <c r="P1325" s="197"/>
      <c r="Q1325" s="199"/>
      <c r="R1325" s="200"/>
      <c r="S1325" s="309"/>
      <c r="T1325" s="310"/>
      <c r="U1325" s="212"/>
      <c r="V1325" s="212"/>
      <c r="W1325" s="215"/>
      <c r="X1325" s="212"/>
      <c r="Y1325" s="212"/>
      <c r="Z1325" s="211"/>
      <c r="AA1325" s="228"/>
      <c r="AB1325" s="289"/>
      <c r="AC1325" s="30"/>
    </row>
    <row r="1326" spans="8:29" ht="15" customHeight="1">
      <c r="H1326" s="186"/>
      <c r="I1326" s="187"/>
      <c r="J1326" s="186"/>
      <c r="K1326" s="188"/>
      <c r="L1326" s="188"/>
      <c r="M1326" s="188"/>
      <c r="N1326" s="188"/>
      <c r="O1326" s="188"/>
      <c r="P1326" s="197"/>
      <c r="Q1326" s="199"/>
      <c r="R1326" s="200"/>
      <c r="S1326" s="309"/>
      <c r="T1326" s="310"/>
      <c r="U1326" s="212"/>
      <c r="V1326" s="212"/>
      <c r="W1326" s="215"/>
      <c r="X1326" s="212"/>
      <c r="Y1326" s="212"/>
      <c r="Z1326" s="211"/>
      <c r="AA1326" s="228"/>
      <c r="AB1326" s="289"/>
      <c r="AC1326" s="30"/>
    </row>
    <row r="1327" spans="8:29" ht="15" customHeight="1">
      <c r="H1327" s="186"/>
      <c r="I1327" s="187"/>
      <c r="J1327" s="186"/>
      <c r="K1327" s="188"/>
      <c r="L1327" s="188"/>
      <c r="M1327" s="188"/>
      <c r="N1327" s="188"/>
      <c r="O1327" s="188"/>
      <c r="P1327" s="197"/>
      <c r="Q1327" s="199"/>
      <c r="R1327" s="200"/>
      <c r="S1327" s="309"/>
      <c r="T1327" s="310"/>
      <c r="U1327" s="212"/>
      <c r="V1327" s="212"/>
      <c r="W1327" s="215"/>
      <c r="X1327" s="212"/>
      <c r="Y1327" s="212"/>
      <c r="Z1327" s="211"/>
      <c r="AA1327" s="228"/>
      <c r="AB1327" s="289"/>
      <c r="AC1327" s="30"/>
    </row>
    <row r="1328" spans="8:29" ht="15" customHeight="1">
      <c r="H1328" s="186"/>
      <c r="I1328" s="187"/>
      <c r="J1328" s="186"/>
      <c r="K1328" s="188"/>
      <c r="L1328" s="188"/>
      <c r="M1328" s="188"/>
      <c r="N1328" s="188"/>
      <c r="O1328" s="188"/>
      <c r="P1328" s="197"/>
      <c r="Q1328" s="199"/>
      <c r="R1328" s="200"/>
      <c r="S1328" s="309"/>
      <c r="T1328" s="310"/>
      <c r="U1328" s="212"/>
      <c r="V1328" s="212"/>
      <c r="W1328" s="215"/>
      <c r="X1328" s="212"/>
      <c r="Y1328" s="212"/>
      <c r="Z1328" s="211"/>
      <c r="AA1328" s="228"/>
      <c r="AB1328" s="289"/>
      <c r="AC1328" s="30"/>
    </row>
    <row r="1329" spans="8:29" ht="15" customHeight="1">
      <c r="H1329" s="186"/>
      <c r="I1329" s="187"/>
      <c r="J1329" s="186"/>
      <c r="K1329" s="188"/>
      <c r="L1329" s="188"/>
      <c r="M1329" s="188"/>
      <c r="N1329" s="188"/>
      <c r="O1329" s="188"/>
      <c r="P1329" s="197"/>
      <c r="Q1329" s="199"/>
      <c r="R1329" s="200"/>
      <c r="S1329" s="309"/>
      <c r="T1329" s="310"/>
      <c r="U1329" s="212"/>
      <c r="V1329" s="212"/>
      <c r="W1329" s="215"/>
      <c r="X1329" s="212"/>
      <c r="Y1329" s="212"/>
      <c r="Z1329" s="211"/>
      <c r="AA1329" s="228"/>
      <c r="AB1329" s="289"/>
      <c r="AC1329" s="30"/>
    </row>
    <row r="1330" spans="8:29" ht="15" customHeight="1">
      <c r="H1330" s="186"/>
      <c r="I1330" s="187"/>
      <c r="J1330" s="186"/>
      <c r="K1330" s="188"/>
      <c r="L1330" s="188"/>
      <c r="M1330" s="188"/>
      <c r="N1330" s="188"/>
      <c r="O1330" s="188"/>
      <c r="P1330" s="197"/>
      <c r="Q1330" s="199"/>
      <c r="R1330" s="200"/>
      <c r="S1330" s="309"/>
      <c r="T1330" s="310"/>
      <c r="U1330" s="212"/>
      <c r="V1330" s="212"/>
      <c r="W1330" s="215"/>
      <c r="X1330" s="212"/>
      <c r="Y1330" s="212"/>
      <c r="Z1330" s="211"/>
      <c r="AA1330" s="228"/>
      <c r="AB1330" s="289"/>
      <c r="AC1330" s="30"/>
    </row>
    <row r="1331" spans="8:29" ht="15" customHeight="1">
      <c r="H1331" s="186"/>
      <c r="I1331" s="187"/>
      <c r="J1331" s="186"/>
      <c r="K1331" s="188"/>
      <c r="L1331" s="188"/>
      <c r="M1331" s="188"/>
      <c r="N1331" s="188"/>
      <c r="O1331" s="188"/>
      <c r="P1331" s="197"/>
      <c r="Q1331" s="199"/>
      <c r="R1331" s="200"/>
      <c r="S1331" s="309"/>
      <c r="T1331" s="310"/>
      <c r="U1331" s="212"/>
      <c r="V1331" s="212"/>
      <c r="W1331" s="215"/>
      <c r="X1331" s="212"/>
      <c r="Y1331" s="212"/>
      <c r="Z1331" s="211"/>
      <c r="AA1331" s="228"/>
      <c r="AB1331" s="289"/>
      <c r="AC1331" s="30"/>
    </row>
    <row r="1332" spans="8:29" ht="15" customHeight="1">
      <c r="H1332" s="186"/>
      <c r="I1332" s="187"/>
      <c r="J1332" s="186"/>
      <c r="K1332" s="188"/>
      <c r="L1332" s="188"/>
      <c r="M1332" s="188"/>
      <c r="N1332" s="188"/>
      <c r="O1332" s="188"/>
      <c r="P1332" s="197"/>
      <c r="Q1332" s="199"/>
      <c r="R1332" s="200"/>
      <c r="S1332" s="309"/>
      <c r="T1332" s="310"/>
      <c r="U1332" s="212"/>
      <c r="V1332" s="212"/>
      <c r="W1332" s="215"/>
      <c r="X1332" s="212"/>
      <c r="Y1332" s="212"/>
      <c r="Z1332" s="211"/>
      <c r="AA1332" s="228"/>
      <c r="AB1332" s="289"/>
      <c r="AC1332" s="30"/>
    </row>
    <row r="1333" spans="8:29" ht="15" customHeight="1">
      <c r="H1333" s="186"/>
      <c r="I1333" s="187"/>
      <c r="J1333" s="186"/>
      <c r="K1333" s="188"/>
      <c r="L1333" s="188"/>
      <c r="M1333" s="188"/>
      <c r="N1333" s="188"/>
      <c r="O1333" s="188"/>
      <c r="P1333" s="197"/>
      <c r="Q1333" s="199"/>
      <c r="R1333" s="200"/>
      <c r="S1333" s="309"/>
      <c r="T1333" s="310"/>
      <c r="U1333" s="212"/>
      <c r="V1333" s="212"/>
      <c r="W1333" s="215"/>
      <c r="X1333" s="212"/>
      <c r="Y1333" s="212"/>
      <c r="Z1333" s="211"/>
      <c r="AA1333" s="228"/>
      <c r="AB1333" s="289"/>
      <c r="AC1333" s="30"/>
    </row>
    <row r="1334" spans="8:29" ht="15" customHeight="1">
      <c r="H1334" s="186"/>
      <c r="I1334" s="187"/>
      <c r="J1334" s="186"/>
      <c r="K1334" s="188"/>
      <c r="L1334" s="188"/>
      <c r="M1334" s="188"/>
      <c r="N1334" s="188"/>
      <c r="O1334" s="188"/>
      <c r="P1334" s="197"/>
      <c r="Q1334" s="199"/>
      <c r="R1334" s="200"/>
      <c r="S1334" s="309"/>
      <c r="T1334" s="310"/>
      <c r="U1334" s="212"/>
      <c r="V1334" s="212"/>
      <c r="W1334" s="215"/>
      <c r="X1334" s="212"/>
      <c r="Y1334" s="212"/>
      <c r="Z1334" s="211"/>
      <c r="AA1334" s="228"/>
      <c r="AB1334" s="289"/>
      <c r="AC1334" s="30"/>
    </row>
    <row r="1335" spans="8:29" ht="15" customHeight="1">
      <c r="H1335" s="186"/>
      <c r="I1335" s="187"/>
      <c r="J1335" s="186"/>
      <c r="K1335" s="188"/>
      <c r="L1335" s="188"/>
      <c r="M1335" s="188"/>
      <c r="N1335" s="188"/>
      <c r="O1335" s="188"/>
      <c r="P1335" s="197"/>
      <c r="Q1335" s="199"/>
      <c r="R1335" s="200"/>
      <c r="S1335" s="309"/>
      <c r="T1335" s="310"/>
      <c r="U1335" s="212"/>
      <c r="V1335" s="212"/>
      <c r="W1335" s="215"/>
      <c r="X1335" s="212"/>
      <c r="Y1335" s="212"/>
      <c r="Z1335" s="211"/>
      <c r="AA1335" s="228"/>
      <c r="AB1335" s="289"/>
      <c r="AC1335" s="30"/>
    </row>
    <row r="1336" spans="8:29" ht="15" customHeight="1">
      <c r="H1336" s="186"/>
      <c r="I1336" s="187"/>
      <c r="J1336" s="186"/>
      <c r="K1336" s="188"/>
      <c r="L1336" s="188"/>
      <c r="M1336" s="188"/>
      <c r="N1336" s="188"/>
      <c r="O1336" s="188"/>
      <c r="P1336" s="197"/>
      <c r="Q1336" s="199"/>
      <c r="R1336" s="200"/>
      <c r="S1336" s="309"/>
      <c r="T1336" s="310"/>
      <c r="U1336" s="212"/>
      <c r="V1336" s="212"/>
      <c r="W1336" s="215"/>
      <c r="X1336" s="212"/>
      <c r="Y1336" s="212"/>
      <c r="Z1336" s="211"/>
      <c r="AA1336" s="228"/>
      <c r="AB1336" s="289"/>
      <c r="AC1336" s="30"/>
    </row>
    <row r="1337" spans="8:29" ht="15" customHeight="1">
      <c r="H1337" s="186"/>
      <c r="I1337" s="187"/>
      <c r="J1337" s="186"/>
      <c r="K1337" s="188"/>
      <c r="L1337" s="188"/>
      <c r="M1337" s="188"/>
      <c r="N1337" s="188"/>
      <c r="O1337" s="188"/>
      <c r="P1337" s="197"/>
      <c r="Q1337" s="199"/>
      <c r="R1337" s="200"/>
      <c r="S1337" s="309"/>
      <c r="T1337" s="310"/>
      <c r="U1337" s="212"/>
      <c r="V1337" s="212"/>
      <c r="W1337" s="215"/>
      <c r="X1337" s="212"/>
      <c r="Y1337" s="212"/>
      <c r="Z1337" s="211"/>
      <c r="AA1337" s="228"/>
      <c r="AB1337" s="289"/>
      <c r="AC1337" s="30"/>
    </row>
    <row r="1338" spans="8:29" ht="15" customHeight="1">
      <c r="H1338" s="186"/>
      <c r="I1338" s="187"/>
      <c r="J1338" s="186"/>
      <c r="K1338" s="188"/>
      <c r="L1338" s="188"/>
      <c r="M1338" s="188"/>
      <c r="N1338" s="188"/>
      <c r="O1338" s="188"/>
      <c r="P1338" s="197"/>
      <c r="Q1338" s="199"/>
      <c r="R1338" s="200"/>
      <c r="S1338" s="309"/>
      <c r="T1338" s="310"/>
      <c r="U1338" s="212"/>
      <c r="V1338" s="212"/>
      <c r="W1338" s="215"/>
      <c r="X1338" s="212"/>
      <c r="Y1338" s="212"/>
      <c r="Z1338" s="211"/>
      <c r="AA1338" s="228"/>
      <c r="AB1338" s="289"/>
      <c r="AC1338" s="30"/>
    </row>
    <row r="1339" spans="8:29" ht="15" customHeight="1">
      <c r="H1339" s="186"/>
      <c r="I1339" s="187"/>
      <c r="J1339" s="186"/>
      <c r="K1339" s="188"/>
      <c r="L1339" s="188"/>
      <c r="M1339" s="188"/>
      <c r="N1339" s="188"/>
      <c r="O1339" s="188"/>
      <c r="P1339" s="197"/>
      <c r="Q1339" s="199"/>
      <c r="R1339" s="200"/>
      <c r="S1339" s="309"/>
      <c r="T1339" s="310"/>
      <c r="U1339" s="212"/>
      <c r="V1339" s="212"/>
      <c r="W1339" s="215"/>
      <c r="X1339" s="212"/>
      <c r="Y1339" s="212"/>
      <c r="Z1339" s="211"/>
      <c r="AA1339" s="228"/>
      <c r="AB1339" s="289"/>
      <c r="AC1339" s="30"/>
    </row>
    <row r="1340" spans="8:29" ht="15" customHeight="1">
      <c r="H1340" s="186"/>
      <c r="I1340" s="187"/>
      <c r="J1340" s="186"/>
      <c r="K1340" s="188"/>
      <c r="L1340" s="188"/>
      <c r="M1340" s="188"/>
      <c r="N1340" s="188"/>
      <c r="O1340" s="188"/>
      <c r="P1340" s="197"/>
      <c r="Q1340" s="199"/>
      <c r="R1340" s="200"/>
      <c r="S1340" s="309"/>
      <c r="T1340" s="310"/>
      <c r="U1340" s="212"/>
      <c r="V1340" s="212"/>
      <c r="W1340" s="215"/>
      <c r="X1340" s="212"/>
      <c r="Y1340" s="212"/>
      <c r="Z1340" s="211"/>
      <c r="AA1340" s="228"/>
      <c r="AB1340" s="289"/>
      <c r="AC1340" s="30"/>
    </row>
    <row r="1341" spans="8:29" ht="15" customHeight="1">
      <c r="H1341" s="186"/>
      <c r="I1341" s="187"/>
      <c r="J1341" s="186"/>
      <c r="K1341" s="188"/>
      <c r="L1341" s="188"/>
      <c r="M1341" s="188"/>
      <c r="N1341" s="188"/>
      <c r="O1341" s="188"/>
      <c r="P1341" s="197"/>
      <c r="Q1341" s="199"/>
      <c r="R1341" s="200"/>
      <c r="S1341" s="309"/>
      <c r="T1341" s="310"/>
      <c r="U1341" s="212"/>
      <c r="V1341" s="212"/>
      <c r="W1341" s="215"/>
      <c r="X1341" s="212"/>
      <c r="Y1341" s="212"/>
      <c r="Z1341" s="211"/>
      <c r="AA1341" s="228"/>
      <c r="AB1341" s="289"/>
      <c r="AC1341" s="30"/>
    </row>
    <row r="1342" spans="8:29" ht="15" customHeight="1">
      <c r="H1342" s="186"/>
      <c r="I1342" s="187"/>
      <c r="J1342" s="186"/>
      <c r="K1342" s="188"/>
      <c r="L1342" s="188"/>
      <c r="M1342" s="188"/>
      <c r="N1342" s="188"/>
      <c r="O1342" s="188"/>
      <c r="P1342" s="197"/>
      <c r="Q1342" s="199"/>
      <c r="R1342" s="200"/>
      <c r="S1342" s="309"/>
      <c r="T1342" s="310"/>
      <c r="U1342" s="212"/>
      <c r="V1342" s="212"/>
      <c r="W1342" s="215"/>
      <c r="X1342" s="212"/>
      <c r="Y1342" s="212"/>
      <c r="Z1342" s="211"/>
      <c r="AA1342" s="228"/>
      <c r="AB1342" s="289"/>
      <c r="AC1342" s="30"/>
    </row>
    <row r="1343" spans="8:29" ht="15" customHeight="1">
      <c r="H1343" s="186"/>
      <c r="I1343" s="187"/>
      <c r="J1343" s="186"/>
      <c r="K1343" s="188"/>
      <c r="L1343" s="188"/>
      <c r="M1343" s="188"/>
      <c r="N1343" s="188"/>
      <c r="O1343" s="188"/>
      <c r="P1343" s="197"/>
      <c r="Q1343" s="199"/>
      <c r="R1343" s="200"/>
      <c r="S1343" s="309"/>
      <c r="T1343" s="310"/>
      <c r="U1343" s="212"/>
      <c r="V1343" s="212"/>
      <c r="W1343" s="215"/>
      <c r="X1343" s="212"/>
      <c r="Y1343" s="212"/>
      <c r="Z1343" s="211"/>
      <c r="AA1343" s="228"/>
      <c r="AB1343" s="289"/>
      <c r="AC1343" s="30"/>
    </row>
    <row r="1344" spans="8:29" ht="15" customHeight="1">
      <c r="H1344" s="186"/>
      <c r="I1344" s="187"/>
      <c r="J1344" s="186"/>
      <c r="K1344" s="188"/>
      <c r="L1344" s="188"/>
      <c r="M1344" s="188"/>
      <c r="N1344" s="188"/>
      <c r="O1344" s="188"/>
      <c r="P1344" s="197"/>
      <c r="Q1344" s="199"/>
      <c r="R1344" s="200"/>
      <c r="S1344" s="309"/>
      <c r="T1344" s="310"/>
      <c r="U1344" s="212"/>
      <c r="V1344" s="212"/>
      <c r="W1344" s="215"/>
      <c r="X1344" s="212"/>
      <c r="Y1344" s="212"/>
      <c r="Z1344" s="211"/>
      <c r="AA1344" s="228"/>
      <c r="AB1344" s="289"/>
      <c r="AC1344" s="30"/>
    </row>
    <row r="1345" spans="8:29" ht="15" customHeight="1">
      <c r="H1345" s="186"/>
      <c r="I1345" s="187"/>
      <c r="J1345" s="186"/>
      <c r="K1345" s="188"/>
      <c r="L1345" s="188"/>
      <c r="M1345" s="188"/>
      <c r="N1345" s="188"/>
      <c r="O1345" s="188"/>
      <c r="P1345" s="197"/>
      <c r="Q1345" s="199"/>
      <c r="R1345" s="200"/>
      <c r="S1345" s="309"/>
      <c r="T1345" s="310"/>
      <c r="U1345" s="212"/>
      <c r="V1345" s="212"/>
      <c r="W1345" s="215"/>
      <c r="X1345" s="212"/>
      <c r="Y1345" s="212"/>
      <c r="Z1345" s="211"/>
      <c r="AA1345" s="228"/>
      <c r="AB1345" s="289"/>
      <c r="AC1345" s="30"/>
    </row>
    <row r="1346" spans="8:29" ht="15" customHeight="1">
      <c r="H1346" s="186"/>
      <c r="I1346" s="187"/>
      <c r="J1346" s="186"/>
      <c r="K1346" s="188"/>
      <c r="L1346" s="188"/>
      <c r="M1346" s="188"/>
      <c r="N1346" s="188"/>
      <c r="O1346" s="188"/>
      <c r="P1346" s="197"/>
      <c r="Q1346" s="199"/>
      <c r="R1346" s="200"/>
      <c r="S1346" s="309"/>
      <c r="T1346" s="310"/>
      <c r="U1346" s="212"/>
      <c r="V1346" s="212"/>
      <c r="W1346" s="215"/>
      <c r="X1346" s="212"/>
      <c r="Y1346" s="212"/>
      <c r="Z1346" s="211"/>
      <c r="AA1346" s="228"/>
      <c r="AB1346" s="289"/>
      <c r="AC1346" s="30"/>
    </row>
    <row r="1347" spans="8:29" ht="15" customHeight="1">
      <c r="H1347" s="186"/>
      <c r="I1347" s="187"/>
      <c r="J1347" s="186"/>
      <c r="K1347" s="188"/>
      <c r="L1347" s="188"/>
      <c r="M1347" s="188"/>
      <c r="N1347" s="188"/>
      <c r="O1347" s="188"/>
      <c r="P1347" s="197"/>
      <c r="Q1347" s="199"/>
      <c r="R1347" s="200"/>
      <c r="S1347" s="309"/>
      <c r="T1347" s="310"/>
      <c r="U1347" s="212"/>
      <c r="V1347" s="212"/>
      <c r="W1347" s="215"/>
      <c r="X1347" s="212"/>
      <c r="Y1347" s="212"/>
      <c r="Z1347" s="211"/>
      <c r="AA1347" s="228"/>
      <c r="AB1347" s="289"/>
      <c r="AC1347" s="30"/>
    </row>
    <row r="1348" spans="8:29" ht="15" customHeight="1">
      <c r="H1348" s="186"/>
      <c r="I1348" s="187"/>
      <c r="J1348" s="186"/>
      <c r="K1348" s="188"/>
      <c r="L1348" s="188"/>
      <c r="M1348" s="188"/>
      <c r="N1348" s="188"/>
      <c r="O1348" s="188"/>
      <c r="P1348" s="197"/>
      <c r="Q1348" s="199"/>
      <c r="R1348" s="200"/>
      <c r="S1348" s="309"/>
      <c r="T1348" s="310"/>
      <c r="U1348" s="212"/>
      <c r="V1348" s="212"/>
      <c r="W1348" s="215"/>
      <c r="X1348" s="212"/>
      <c r="Y1348" s="212"/>
      <c r="Z1348" s="211"/>
      <c r="AA1348" s="228"/>
      <c r="AB1348" s="289"/>
      <c r="AC1348" s="30"/>
    </row>
    <row r="1349" spans="8:29" ht="15" customHeight="1">
      <c r="H1349" s="186"/>
      <c r="I1349" s="187"/>
      <c r="J1349" s="186"/>
      <c r="K1349" s="188"/>
      <c r="L1349" s="188"/>
      <c r="M1349" s="188"/>
      <c r="N1349" s="188"/>
      <c r="O1349" s="188"/>
      <c r="P1349" s="197"/>
      <c r="Q1349" s="199"/>
      <c r="R1349" s="200"/>
      <c r="S1349" s="309"/>
      <c r="T1349" s="310"/>
      <c r="U1349" s="212"/>
      <c r="V1349" s="212"/>
      <c r="W1349" s="215"/>
      <c r="X1349" s="212"/>
      <c r="Y1349" s="212"/>
      <c r="Z1349" s="211"/>
      <c r="AA1349" s="228"/>
      <c r="AB1349" s="289"/>
      <c r="AC1349" s="30"/>
    </row>
    <row r="1350" spans="8:29" ht="15" customHeight="1">
      <c r="H1350" s="186"/>
      <c r="I1350" s="187"/>
      <c r="J1350" s="186"/>
      <c r="K1350" s="188"/>
      <c r="L1350" s="188"/>
      <c r="M1350" s="188"/>
      <c r="N1350" s="188"/>
      <c r="O1350" s="188"/>
      <c r="P1350" s="197"/>
      <c r="Q1350" s="199"/>
      <c r="R1350" s="200"/>
      <c r="S1350" s="309"/>
      <c r="T1350" s="310"/>
      <c r="U1350" s="212"/>
      <c r="V1350" s="212"/>
      <c r="W1350" s="215"/>
      <c r="X1350" s="212"/>
      <c r="Y1350" s="212"/>
      <c r="Z1350" s="211"/>
      <c r="AA1350" s="228"/>
      <c r="AB1350" s="289"/>
      <c r="AC1350" s="30"/>
    </row>
    <row r="1351" spans="8:29" ht="15" customHeight="1">
      <c r="H1351" s="186"/>
      <c r="I1351" s="187"/>
      <c r="J1351" s="186"/>
      <c r="K1351" s="188"/>
      <c r="L1351" s="188"/>
      <c r="M1351" s="188"/>
      <c r="N1351" s="188"/>
      <c r="O1351" s="188"/>
      <c r="P1351" s="197"/>
      <c r="Q1351" s="199"/>
      <c r="R1351" s="200"/>
      <c r="S1351" s="309"/>
      <c r="T1351" s="310"/>
      <c r="U1351" s="212"/>
      <c r="V1351" s="212"/>
      <c r="W1351" s="215"/>
      <c r="X1351" s="212"/>
      <c r="Y1351" s="212"/>
      <c r="Z1351" s="211"/>
      <c r="AA1351" s="228"/>
      <c r="AB1351" s="289"/>
      <c r="AC1351" s="30"/>
    </row>
    <row r="1352" spans="8:29" ht="15" customHeight="1">
      <c r="H1352" s="186"/>
      <c r="I1352" s="187"/>
      <c r="J1352" s="186"/>
      <c r="K1352" s="188"/>
      <c r="L1352" s="188"/>
      <c r="M1352" s="188"/>
      <c r="N1352" s="188"/>
      <c r="O1352" s="188"/>
      <c r="P1352" s="197"/>
      <c r="Q1352" s="199"/>
      <c r="R1352" s="200"/>
      <c r="S1352" s="309"/>
      <c r="T1352" s="310"/>
      <c r="U1352" s="212"/>
      <c r="V1352" s="212"/>
      <c r="W1352" s="215"/>
      <c r="X1352" s="212"/>
      <c r="Y1352" s="212"/>
      <c r="Z1352" s="211"/>
      <c r="AA1352" s="228"/>
      <c r="AB1352" s="289"/>
      <c r="AC1352" s="30"/>
    </row>
    <row r="1353" spans="8:29" ht="15" customHeight="1">
      <c r="H1353" s="186"/>
      <c r="I1353" s="187"/>
      <c r="J1353" s="186"/>
      <c r="K1353" s="188"/>
      <c r="L1353" s="188"/>
      <c r="M1353" s="188"/>
      <c r="N1353" s="188"/>
      <c r="O1353" s="188"/>
      <c r="P1353" s="197"/>
      <c r="Q1353" s="199"/>
      <c r="R1353" s="200"/>
      <c r="S1353" s="309"/>
      <c r="T1353" s="310"/>
      <c r="U1353" s="212"/>
      <c r="V1353" s="212"/>
      <c r="W1353" s="215"/>
      <c r="X1353" s="212"/>
      <c r="Y1353" s="212"/>
      <c r="Z1353" s="211"/>
      <c r="AA1353" s="228"/>
      <c r="AB1353" s="289"/>
      <c r="AC1353" s="30"/>
    </row>
    <row r="1354" spans="8:29" ht="15" customHeight="1">
      <c r="H1354" s="186"/>
      <c r="I1354" s="187"/>
      <c r="J1354" s="186"/>
      <c r="K1354" s="188"/>
      <c r="L1354" s="188"/>
      <c r="M1354" s="188"/>
      <c r="N1354" s="188"/>
      <c r="O1354" s="188"/>
      <c r="P1354" s="197"/>
      <c r="Q1354" s="199"/>
      <c r="R1354" s="200"/>
      <c r="S1354" s="309"/>
      <c r="T1354" s="310"/>
      <c r="U1354" s="212"/>
      <c r="V1354" s="212"/>
      <c r="W1354" s="215"/>
      <c r="X1354" s="212"/>
      <c r="Y1354" s="212"/>
      <c r="Z1354" s="211"/>
      <c r="AA1354" s="228"/>
      <c r="AB1354" s="289"/>
      <c r="AC1354" s="30"/>
    </row>
    <row r="1355" spans="8:29" ht="15" customHeight="1">
      <c r="H1355" s="186"/>
      <c r="I1355" s="187"/>
      <c r="J1355" s="186"/>
      <c r="K1355" s="188"/>
      <c r="L1355" s="188"/>
      <c r="M1355" s="188"/>
      <c r="N1355" s="188"/>
      <c r="O1355" s="188"/>
      <c r="P1355" s="197"/>
      <c r="Q1355" s="199"/>
      <c r="R1355" s="200"/>
      <c r="S1355" s="309"/>
      <c r="T1355" s="310"/>
      <c r="U1355" s="212"/>
      <c r="V1355" s="212"/>
      <c r="W1355" s="215"/>
      <c r="X1355" s="212"/>
      <c r="Y1355" s="212"/>
      <c r="Z1355" s="211"/>
      <c r="AA1355" s="228"/>
      <c r="AB1355" s="289"/>
      <c r="AC1355" s="30"/>
    </row>
    <row r="1356" spans="8:29" ht="15" customHeight="1">
      <c r="H1356" s="186"/>
      <c r="I1356" s="187"/>
      <c r="J1356" s="186"/>
      <c r="K1356" s="188"/>
      <c r="L1356" s="188"/>
      <c r="M1356" s="188"/>
      <c r="N1356" s="188"/>
      <c r="O1356" s="188"/>
      <c r="P1356" s="197"/>
      <c r="Q1356" s="199"/>
      <c r="R1356" s="200"/>
      <c r="S1356" s="309"/>
      <c r="T1356" s="310"/>
      <c r="U1356" s="212"/>
      <c r="V1356" s="212"/>
      <c r="W1356" s="215"/>
      <c r="X1356" s="212"/>
      <c r="Y1356" s="212"/>
      <c r="Z1356" s="211"/>
      <c r="AA1356" s="228"/>
      <c r="AB1356" s="289"/>
      <c r="AC1356" s="30"/>
    </row>
    <row r="1357" spans="8:29" ht="15" customHeight="1">
      <c r="H1357" s="186"/>
      <c r="I1357" s="187"/>
      <c r="J1357" s="186"/>
      <c r="K1357" s="188"/>
      <c r="L1357" s="188"/>
      <c r="M1357" s="188"/>
      <c r="N1357" s="188"/>
      <c r="O1357" s="188"/>
      <c r="P1357" s="197"/>
      <c r="Q1357" s="199"/>
      <c r="R1357" s="200"/>
      <c r="S1357" s="309"/>
      <c r="T1357" s="310"/>
      <c r="U1357" s="212"/>
      <c r="V1357" s="212"/>
      <c r="W1357" s="215"/>
      <c r="X1357" s="212"/>
      <c r="Y1357" s="212"/>
      <c r="Z1357" s="211"/>
      <c r="AA1357" s="228"/>
      <c r="AB1357" s="289"/>
      <c r="AC1357" s="30"/>
    </row>
    <row r="1358" spans="8:29" ht="15" customHeight="1">
      <c r="H1358" s="186"/>
      <c r="I1358" s="187"/>
      <c r="J1358" s="186"/>
      <c r="K1358" s="188"/>
      <c r="L1358" s="188"/>
      <c r="M1358" s="188"/>
      <c r="N1358" s="188"/>
      <c r="O1358" s="188"/>
      <c r="P1358" s="197"/>
      <c r="Q1358" s="199"/>
      <c r="R1358" s="200"/>
      <c r="S1358" s="309"/>
      <c r="T1358" s="310"/>
      <c r="U1358" s="212"/>
      <c r="V1358" s="212"/>
      <c r="W1358" s="215"/>
      <c r="X1358" s="212"/>
      <c r="Y1358" s="212"/>
      <c r="Z1358" s="211"/>
      <c r="AA1358" s="228"/>
      <c r="AB1358" s="289"/>
      <c r="AC1358" s="30"/>
    </row>
    <row r="1359" spans="8:29" ht="15" customHeight="1">
      <c r="H1359" s="186"/>
      <c r="I1359" s="187"/>
      <c r="J1359" s="186"/>
      <c r="K1359" s="188"/>
      <c r="L1359" s="188"/>
      <c r="M1359" s="188"/>
      <c r="N1359" s="188"/>
      <c r="O1359" s="188"/>
      <c r="P1359" s="197"/>
      <c r="Q1359" s="199"/>
      <c r="R1359" s="200"/>
      <c r="S1359" s="309"/>
      <c r="T1359" s="310"/>
      <c r="U1359" s="212"/>
      <c r="V1359" s="212"/>
      <c r="W1359" s="215"/>
      <c r="X1359" s="212"/>
      <c r="Y1359" s="212"/>
      <c r="Z1359" s="211"/>
      <c r="AA1359" s="228"/>
      <c r="AB1359" s="289"/>
      <c r="AC1359" s="30"/>
    </row>
    <row r="1360" spans="8:29" ht="15" customHeight="1">
      <c r="H1360" s="186"/>
      <c r="I1360" s="187"/>
      <c r="J1360" s="186"/>
      <c r="K1360" s="188"/>
      <c r="L1360" s="188"/>
      <c r="M1360" s="188"/>
      <c r="N1360" s="188"/>
      <c r="O1360" s="188"/>
      <c r="P1360" s="197"/>
      <c r="Q1360" s="199"/>
      <c r="R1360" s="200"/>
      <c r="S1360" s="309"/>
      <c r="T1360" s="310"/>
      <c r="U1360" s="212"/>
      <c r="V1360" s="212"/>
      <c r="W1360" s="215"/>
      <c r="X1360" s="212"/>
      <c r="Y1360" s="212"/>
      <c r="Z1360" s="211"/>
      <c r="AA1360" s="228"/>
      <c r="AB1360" s="289"/>
      <c r="AC1360" s="30"/>
    </row>
    <row r="1361" spans="8:29" ht="15" customHeight="1">
      <c r="H1361" s="186"/>
      <c r="I1361" s="187"/>
      <c r="J1361" s="186"/>
      <c r="K1361" s="188"/>
      <c r="L1361" s="188"/>
      <c r="M1361" s="188"/>
      <c r="N1361" s="188"/>
      <c r="O1361" s="188"/>
      <c r="P1361" s="197"/>
      <c r="Q1361" s="199"/>
      <c r="R1361" s="200"/>
      <c r="S1361" s="309"/>
      <c r="T1361" s="310"/>
      <c r="U1361" s="212"/>
      <c r="V1361" s="212"/>
      <c r="W1361" s="215"/>
      <c r="X1361" s="212"/>
      <c r="Y1361" s="212"/>
      <c r="Z1361" s="211"/>
      <c r="AA1361" s="228"/>
      <c r="AB1361" s="289"/>
      <c r="AC1361" s="30"/>
    </row>
    <row r="1362" spans="8:29" ht="15" customHeight="1">
      <c r="H1362" s="186"/>
      <c r="I1362" s="187"/>
      <c r="J1362" s="186"/>
      <c r="K1362" s="188"/>
      <c r="L1362" s="188"/>
      <c r="M1362" s="188"/>
      <c r="N1362" s="188"/>
      <c r="O1362" s="188"/>
      <c r="P1362" s="197"/>
      <c r="Q1362" s="199"/>
      <c r="R1362" s="200"/>
      <c r="S1362" s="309"/>
      <c r="T1362" s="310"/>
      <c r="U1362" s="212"/>
      <c r="V1362" s="212"/>
      <c r="W1362" s="215"/>
      <c r="X1362" s="212"/>
      <c r="Y1362" s="212"/>
      <c r="Z1362" s="211"/>
      <c r="AA1362" s="228"/>
      <c r="AB1362" s="289"/>
      <c r="AC1362" s="30"/>
    </row>
    <row r="1363" spans="8:29" ht="15" customHeight="1">
      <c r="H1363" s="186"/>
      <c r="I1363" s="187"/>
      <c r="J1363" s="186"/>
      <c r="K1363" s="188"/>
      <c r="L1363" s="188"/>
      <c r="M1363" s="188"/>
      <c r="N1363" s="188"/>
      <c r="O1363" s="188"/>
      <c r="P1363" s="197"/>
      <c r="Q1363" s="199"/>
      <c r="R1363" s="200"/>
      <c r="S1363" s="309"/>
      <c r="T1363" s="310"/>
      <c r="U1363" s="212"/>
      <c r="V1363" s="212"/>
      <c r="W1363" s="215"/>
      <c r="X1363" s="212"/>
      <c r="Y1363" s="212"/>
      <c r="Z1363" s="211"/>
      <c r="AA1363" s="228"/>
      <c r="AB1363" s="289"/>
      <c r="AC1363" s="30"/>
    </row>
    <row r="1364" spans="8:29" ht="15" customHeight="1">
      <c r="H1364" s="186"/>
      <c r="I1364" s="187"/>
      <c r="J1364" s="186"/>
      <c r="K1364" s="188"/>
      <c r="L1364" s="188"/>
      <c r="M1364" s="188"/>
      <c r="N1364" s="188"/>
      <c r="O1364" s="188"/>
      <c r="P1364" s="197"/>
      <c r="Q1364" s="199"/>
      <c r="R1364" s="200"/>
      <c r="S1364" s="309"/>
      <c r="T1364" s="310"/>
      <c r="U1364" s="212"/>
      <c r="V1364" s="212"/>
      <c r="W1364" s="215"/>
      <c r="X1364" s="212"/>
      <c r="Y1364" s="212"/>
      <c r="Z1364" s="211"/>
      <c r="AA1364" s="228"/>
      <c r="AB1364" s="289"/>
      <c r="AC1364" s="30"/>
    </row>
    <row r="1365" spans="8:29" ht="15" customHeight="1">
      <c r="H1365" s="186"/>
      <c r="I1365" s="187"/>
      <c r="J1365" s="186"/>
      <c r="K1365" s="188"/>
      <c r="L1365" s="188"/>
      <c r="M1365" s="188"/>
      <c r="N1365" s="188"/>
      <c r="O1365" s="188"/>
      <c r="P1365" s="197"/>
      <c r="Q1365" s="199"/>
      <c r="R1365" s="200"/>
      <c r="S1365" s="309"/>
      <c r="T1365" s="310"/>
      <c r="U1365" s="212"/>
      <c r="V1365" s="212"/>
      <c r="W1365" s="215"/>
      <c r="X1365" s="212"/>
      <c r="Y1365" s="212"/>
      <c r="Z1365" s="211"/>
      <c r="AA1365" s="228"/>
      <c r="AB1365" s="289"/>
      <c r="AC1365" s="30"/>
    </row>
    <row r="1366" spans="8:29" ht="15" customHeight="1">
      <c r="H1366" s="186"/>
      <c r="I1366" s="187"/>
      <c r="J1366" s="186"/>
      <c r="K1366" s="188"/>
      <c r="L1366" s="188"/>
      <c r="M1366" s="188"/>
      <c r="N1366" s="188"/>
      <c r="O1366" s="188"/>
      <c r="P1366" s="197"/>
      <c r="Q1366" s="199"/>
      <c r="R1366" s="200"/>
      <c r="S1366" s="309"/>
      <c r="T1366" s="310"/>
      <c r="U1366" s="212"/>
      <c r="V1366" s="212"/>
      <c r="W1366" s="215"/>
      <c r="X1366" s="212"/>
      <c r="Y1366" s="212"/>
      <c r="Z1366" s="211"/>
      <c r="AA1366" s="228"/>
      <c r="AB1366" s="289"/>
      <c r="AC1366" s="30"/>
    </row>
    <row r="1367" spans="8:29" ht="15" customHeight="1">
      <c r="H1367" s="186"/>
      <c r="I1367" s="187"/>
      <c r="J1367" s="186"/>
      <c r="K1367" s="188"/>
      <c r="L1367" s="188"/>
      <c r="M1367" s="188"/>
      <c r="N1367" s="188"/>
      <c r="O1367" s="188"/>
      <c r="P1367" s="197"/>
      <c r="Q1367" s="199"/>
      <c r="R1367" s="200"/>
      <c r="S1367" s="309"/>
      <c r="T1367" s="310"/>
      <c r="U1367" s="212"/>
      <c r="V1367" s="212"/>
      <c r="W1367" s="215"/>
      <c r="X1367" s="212"/>
      <c r="Y1367" s="212"/>
      <c r="Z1367" s="211"/>
      <c r="AA1367" s="228"/>
      <c r="AB1367" s="289"/>
      <c r="AC1367" s="30"/>
    </row>
    <row r="1368" spans="8:29" ht="15" customHeight="1">
      <c r="H1368" s="186"/>
      <c r="I1368" s="187"/>
      <c r="J1368" s="186"/>
      <c r="K1368" s="188"/>
      <c r="L1368" s="188"/>
      <c r="M1368" s="188"/>
      <c r="N1368" s="188"/>
      <c r="O1368" s="188"/>
      <c r="P1368" s="197"/>
      <c r="Q1368" s="199"/>
      <c r="R1368" s="200"/>
      <c r="S1368" s="309"/>
      <c r="T1368" s="310"/>
      <c r="U1368" s="212"/>
      <c r="V1368" s="212"/>
      <c r="W1368" s="215"/>
      <c r="X1368" s="212"/>
      <c r="Y1368" s="212"/>
      <c r="Z1368" s="211"/>
      <c r="AA1368" s="228"/>
      <c r="AB1368" s="289"/>
      <c r="AC1368" s="30"/>
    </row>
    <row r="1369" spans="8:29" ht="15" customHeight="1">
      <c r="H1369" s="186"/>
      <c r="I1369" s="187"/>
      <c r="J1369" s="186"/>
      <c r="K1369" s="188"/>
      <c r="L1369" s="188"/>
      <c r="M1369" s="188"/>
      <c r="N1369" s="188"/>
      <c r="O1369" s="188"/>
      <c r="P1369" s="197"/>
      <c r="Q1369" s="199"/>
      <c r="R1369" s="200"/>
      <c r="S1369" s="309"/>
      <c r="T1369" s="310"/>
      <c r="U1369" s="212"/>
      <c r="V1369" s="212"/>
      <c r="W1369" s="215"/>
      <c r="X1369" s="212"/>
      <c r="Y1369" s="212"/>
      <c r="Z1369" s="211"/>
      <c r="AA1369" s="228"/>
      <c r="AB1369" s="289"/>
      <c r="AC1369" s="30"/>
    </row>
    <row r="1370" spans="8:29" ht="15" customHeight="1">
      <c r="H1370" s="186"/>
      <c r="I1370" s="187"/>
      <c r="J1370" s="186"/>
      <c r="K1370" s="188"/>
      <c r="L1370" s="188"/>
      <c r="M1370" s="188"/>
      <c r="N1370" s="188"/>
      <c r="O1370" s="188"/>
      <c r="P1370" s="197"/>
      <c r="Q1370" s="199"/>
      <c r="R1370" s="200"/>
      <c r="S1370" s="309"/>
      <c r="T1370" s="310"/>
      <c r="U1370" s="212"/>
      <c r="V1370" s="212"/>
      <c r="W1370" s="215"/>
      <c r="X1370" s="212"/>
      <c r="Y1370" s="212"/>
      <c r="Z1370" s="211"/>
      <c r="AA1370" s="228"/>
      <c r="AB1370" s="289"/>
      <c r="AC1370" s="30"/>
    </row>
    <row r="1371" spans="8:29" ht="15" customHeight="1">
      <c r="H1371" s="186"/>
      <c r="I1371" s="187"/>
      <c r="J1371" s="186"/>
      <c r="K1371" s="188"/>
      <c r="L1371" s="188"/>
      <c r="M1371" s="188"/>
      <c r="N1371" s="188"/>
      <c r="O1371" s="188"/>
      <c r="P1371" s="197"/>
      <c r="Q1371" s="199"/>
      <c r="R1371" s="200"/>
      <c r="S1371" s="309"/>
      <c r="T1371" s="310"/>
      <c r="U1371" s="212"/>
      <c r="V1371" s="212"/>
      <c r="W1371" s="215"/>
      <c r="X1371" s="212"/>
      <c r="Y1371" s="212"/>
      <c r="Z1371" s="211"/>
      <c r="AA1371" s="228"/>
      <c r="AB1371" s="289"/>
      <c r="AC1371" s="30"/>
    </row>
    <row r="1372" spans="8:29" ht="15" customHeight="1">
      <c r="H1372" s="186"/>
      <c r="I1372" s="187"/>
      <c r="J1372" s="186"/>
      <c r="K1372" s="188"/>
      <c r="L1372" s="188"/>
      <c r="M1372" s="188"/>
      <c r="N1372" s="188"/>
      <c r="O1372" s="188"/>
      <c r="P1372" s="197"/>
      <c r="Q1372" s="199"/>
      <c r="R1372" s="200"/>
      <c r="S1372" s="309"/>
      <c r="T1372" s="310"/>
      <c r="U1372" s="212"/>
      <c r="V1372" s="212"/>
      <c r="W1372" s="215"/>
      <c r="X1372" s="212"/>
      <c r="Y1372" s="212"/>
      <c r="Z1372" s="211"/>
      <c r="AA1372" s="228"/>
      <c r="AB1372" s="289"/>
      <c r="AC1372" s="30"/>
    </row>
    <row r="1373" spans="8:29" ht="15" customHeight="1">
      <c r="H1373" s="186"/>
      <c r="I1373" s="187"/>
      <c r="J1373" s="186"/>
      <c r="K1373" s="188"/>
      <c r="L1373" s="188"/>
      <c r="M1373" s="188"/>
      <c r="N1373" s="188"/>
      <c r="O1373" s="188"/>
      <c r="P1373" s="197"/>
      <c r="Q1373" s="199"/>
      <c r="R1373" s="200"/>
      <c r="S1373" s="309"/>
      <c r="T1373" s="310"/>
      <c r="U1373" s="212"/>
      <c r="V1373" s="212"/>
      <c r="W1373" s="215"/>
      <c r="X1373" s="212"/>
      <c r="Y1373" s="212"/>
      <c r="Z1373" s="211"/>
      <c r="AA1373" s="228"/>
      <c r="AB1373" s="289"/>
      <c r="AC1373" s="30"/>
    </row>
    <row r="1374" spans="8:29" ht="15" customHeight="1">
      <c r="H1374" s="186"/>
      <c r="I1374" s="187"/>
      <c r="J1374" s="186"/>
      <c r="K1374" s="188"/>
      <c r="L1374" s="188"/>
      <c r="M1374" s="188"/>
      <c r="N1374" s="188"/>
      <c r="O1374" s="188"/>
      <c r="P1374" s="197"/>
      <c r="Q1374" s="199"/>
      <c r="R1374" s="200"/>
      <c r="S1374" s="309"/>
      <c r="T1374" s="310"/>
      <c r="U1374" s="212"/>
      <c r="V1374" s="212"/>
      <c r="W1374" s="215"/>
      <c r="X1374" s="212"/>
      <c r="Y1374" s="212"/>
      <c r="Z1374" s="211"/>
      <c r="AA1374" s="228"/>
      <c r="AB1374" s="289"/>
      <c r="AC1374" s="30"/>
    </row>
    <row r="1375" spans="8:29" ht="15" customHeight="1">
      <c r="H1375" s="186"/>
      <c r="I1375" s="187"/>
      <c r="J1375" s="186"/>
      <c r="K1375" s="188"/>
      <c r="L1375" s="188"/>
      <c r="M1375" s="188"/>
      <c r="N1375" s="188"/>
      <c r="O1375" s="188"/>
      <c r="P1375" s="197"/>
      <c r="Q1375" s="199"/>
      <c r="R1375" s="200"/>
      <c r="S1375" s="309"/>
      <c r="T1375" s="310"/>
      <c r="U1375" s="212"/>
      <c r="V1375" s="212"/>
      <c r="W1375" s="215"/>
      <c r="X1375" s="212"/>
      <c r="Y1375" s="212"/>
      <c r="Z1375" s="211"/>
      <c r="AA1375" s="228"/>
      <c r="AB1375" s="289"/>
      <c r="AC1375" s="30"/>
    </row>
    <row r="1376" spans="8:29" ht="15" customHeight="1">
      <c r="H1376" s="186"/>
      <c r="I1376" s="187"/>
      <c r="J1376" s="186"/>
      <c r="K1376" s="188"/>
      <c r="L1376" s="188"/>
      <c r="M1376" s="188"/>
      <c r="N1376" s="188"/>
      <c r="O1376" s="188"/>
      <c r="P1376" s="197"/>
      <c r="Q1376" s="199"/>
      <c r="R1376" s="200"/>
      <c r="S1376" s="309"/>
      <c r="T1376" s="310"/>
      <c r="U1376" s="212"/>
      <c r="V1376" s="212"/>
      <c r="W1376" s="215"/>
      <c r="X1376" s="212"/>
      <c r="Y1376" s="212"/>
      <c r="Z1376" s="211"/>
      <c r="AA1376" s="228"/>
      <c r="AB1376" s="289"/>
      <c r="AC1376" s="30"/>
    </row>
    <row r="1377" spans="8:29" ht="15" customHeight="1">
      <c r="H1377" s="186"/>
      <c r="I1377" s="187"/>
      <c r="J1377" s="186"/>
      <c r="K1377" s="188"/>
      <c r="L1377" s="188"/>
      <c r="M1377" s="188"/>
      <c r="N1377" s="188"/>
      <c r="O1377" s="188"/>
      <c r="P1377" s="197"/>
      <c r="Q1377" s="199"/>
      <c r="R1377" s="200"/>
      <c r="S1377" s="309"/>
      <c r="T1377" s="310"/>
      <c r="U1377" s="212"/>
      <c r="V1377" s="212"/>
      <c r="W1377" s="215"/>
      <c r="X1377" s="212"/>
      <c r="Y1377" s="212"/>
      <c r="Z1377" s="211"/>
      <c r="AA1377" s="228"/>
      <c r="AB1377" s="289"/>
      <c r="AC1377" s="30"/>
    </row>
    <row r="1378" spans="8:29" ht="15" customHeight="1">
      <c r="H1378" s="186"/>
      <c r="I1378" s="187"/>
      <c r="J1378" s="186"/>
      <c r="K1378" s="188"/>
      <c r="L1378" s="188"/>
      <c r="M1378" s="188"/>
      <c r="N1378" s="188"/>
      <c r="O1378" s="188"/>
      <c r="P1378" s="197"/>
      <c r="Q1378" s="199"/>
      <c r="R1378" s="200"/>
      <c r="S1378" s="309"/>
      <c r="T1378" s="310"/>
      <c r="U1378" s="212"/>
      <c r="V1378" s="212"/>
      <c r="W1378" s="215"/>
      <c r="X1378" s="212"/>
      <c r="Y1378" s="212"/>
      <c r="Z1378" s="211"/>
      <c r="AA1378" s="228"/>
      <c r="AB1378" s="289"/>
      <c r="AC1378" s="30"/>
    </row>
    <row r="1379" spans="8:29" ht="15" customHeight="1">
      <c r="H1379" s="186"/>
      <c r="I1379" s="187"/>
      <c r="J1379" s="186"/>
      <c r="K1379" s="188"/>
      <c r="L1379" s="188"/>
      <c r="M1379" s="188"/>
      <c r="N1379" s="188"/>
      <c r="O1379" s="188"/>
      <c r="P1379" s="197"/>
      <c r="Q1379" s="199"/>
      <c r="R1379" s="200"/>
      <c r="S1379" s="309"/>
      <c r="T1379" s="310"/>
      <c r="U1379" s="212"/>
      <c r="V1379" s="212"/>
      <c r="W1379" s="215"/>
      <c r="X1379" s="212"/>
      <c r="Y1379" s="212"/>
      <c r="Z1379" s="211"/>
      <c r="AA1379" s="228"/>
      <c r="AB1379" s="289"/>
      <c r="AC1379" s="30"/>
    </row>
    <row r="1380" spans="8:29" ht="15" customHeight="1">
      <c r="H1380" s="186"/>
      <c r="I1380" s="187"/>
      <c r="J1380" s="186"/>
      <c r="K1380" s="188"/>
      <c r="L1380" s="188"/>
      <c r="M1380" s="188"/>
      <c r="N1380" s="188"/>
      <c r="O1380" s="188"/>
      <c r="P1380" s="197"/>
      <c r="Q1380" s="199"/>
      <c r="R1380" s="200"/>
      <c r="S1380" s="309"/>
      <c r="T1380" s="310"/>
      <c r="U1380" s="212"/>
      <c r="V1380" s="212"/>
      <c r="W1380" s="215"/>
      <c r="X1380" s="212"/>
      <c r="Y1380" s="212"/>
      <c r="Z1380" s="211"/>
      <c r="AA1380" s="228"/>
      <c r="AB1380" s="289"/>
      <c r="AC1380" s="30"/>
    </row>
    <row r="1381" spans="8:29" ht="15" customHeight="1">
      <c r="H1381" s="186"/>
      <c r="I1381" s="187"/>
      <c r="J1381" s="186"/>
      <c r="K1381" s="188"/>
      <c r="L1381" s="188"/>
      <c r="M1381" s="188"/>
      <c r="N1381" s="188"/>
      <c r="O1381" s="188"/>
      <c r="P1381" s="197"/>
      <c r="Q1381" s="199"/>
      <c r="R1381" s="200"/>
      <c r="S1381" s="309"/>
      <c r="T1381" s="310"/>
      <c r="U1381" s="212"/>
      <c r="V1381" s="212"/>
      <c r="W1381" s="215"/>
      <c r="X1381" s="212"/>
      <c r="Y1381" s="212"/>
      <c r="Z1381" s="211"/>
      <c r="AA1381" s="228"/>
      <c r="AB1381" s="289"/>
      <c r="AC1381" s="30"/>
    </row>
    <row r="1382" spans="8:29" ht="15" customHeight="1">
      <c r="H1382" s="186"/>
      <c r="I1382" s="187"/>
      <c r="J1382" s="186"/>
      <c r="K1382" s="188"/>
      <c r="L1382" s="188"/>
      <c r="M1382" s="188"/>
      <c r="N1382" s="188"/>
      <c r="O1382" s="188"/>
      <c r="P1382" s="197"/>
      <c r="Q1382" s="199"/>
      <c r="R1382" s="200"/>
      <c r="S1382" s="309"/>
      <c r="T1382" s="310"/>
      <c r="U1382" s="212"/>
      <c r="V1382" s="212"/>
      <c r="W1382" s="215"/>
      <c r="X1382" s="212"/>
      <c r="Y1382" s="212"/>
      <c r="Z1382" s="211"/>
      <c r="AA1382" s="228"/>
      <c r="AB1382" s="289"/>
      <c r="AC1382" s="30"/>
    </row>
    <row r="1383" spans="8:29" ht="15" customHeight="1">
      <c r="H1383" s="186"/>
      <c r="I1383" s="187"/>
      <c r="J1383" s="186"/>
      <c r="K1383" s="188"/>
      <c r="L1383" s="188"/>
      <c r="M1383" s="188"/>
      <c r="N1383" s="188"/>
      <c r="O1383" s="188"/>
      <c r="P1383" s="197"/>
      <c r="Q1383" s="199"/>
      <c r="R1383" s="200"/>
      <c r="S1383" s="309"/>
      <c r="T1383" s="310"/>
      <c r="U1383" s="212"/>
      <c r="V1383" s="212"/>
      <c r="W1383" s="215"/>
      <c r="X1383" s="212"/>
      <c r="Y1383" s="212"/>
      <c r="Z1383" s="211"/>
      <c r="AA1383" s="228"/>
      <c r="AB1383" s="289"/>
      <c r="AC1383" s="30"/>
    </row>
    <row r="1384" spans="8:29" ht="15" customHeight="1">
      <c r="H1384" s="186"/>
      <c r="I1384" s="187"/>
      <c r="J1384" s="186"/>
      <c r="K1384" s="188"/>
      <c r="L1384" s="188"/>
      <c r="M1384" s="188"/>
      <c r="N1384" s="188"/>
      <c r="O1384" s="188"/>
      <c r="P1384" s="197"/>
      <c r="Q1384" s="199"/>
      <c r="R1384" s="200"/>
      <c r="S1384" s="309"/>
      <c r="T1384" s="310"/>
      <c r="U1384" s="212"/>
      <c r="V1384" s="212"/>
      <c r="W1384" s="215"/>
      <c r="X1384" s="212"/>
      <c r="Y1384" s="212"/>
      <c r="Z1384" s="211"/>
      <c r="AA1384" s="228"/>
      <c r="AB1384" s="289"/>
      <c r="AC1384" s="30"/>
    </row>
    <row r="1385" spans="8:29" ht="15" customHeight="1">
      <c r="H1385" s="186"/>
      <c r="I1385" s="187"/>
      <c r="J1385" s="186"/>
      <c r="K1385" s="188"/>
      <c r="L1385" s="188"/>
      <c r="M1385" s="188"/>
      <c r="N1385" s="188"/>
      <c r="O1385" s="188"/>
      <c r="P1385" s="197"/>
      <c r="Q1385" s="199"/>
      <c r="R1385" s="200"/>
      <c r="S1385" s="309"/>
      <c r="T1385" s="310"/>
      <c r="U1385" s="212"/>
      <c r="V1385" s="212"/>
      <c r="W1385" s="215"/>
      <c r="X1385" s="212"/>
      <c r="Y1385" s="212"/>
      <c r="Z1385" s="211"/>
      <c r="AA1385" s="228"/>
      <c r="AB1385" s="289"/>
      <c r="AC1385" s="30"/>
    </row>
    <row r="1386" spans="8:29" ht="15" customHeight="1">
      <c r="H1386" s="186"/>
      <c r="I1386" s="187"/>
      <c r="J1386" s="186"/>
      <c r="K1386" s="188"/>
      <c r="L1386" s="188"/>
      <c r="M1386" s="188"/>
      <c r="N1386" s="188"/>
      <c r="O1386" s="188"/>
      <c r="P1386" s="197"/>
      <c r="Q1386" s="199"/>
      <c r="R1386" s="200"/>
      <c r="S1386" s="309"/>
      <c r="T1386" s="310"/>
      <c r="U1386" s="212"/>
      <c r="V1386" s="212"/>
      <c r="W1386" s="215"/>
      <c r="X1386" s="212"/>
      <c r="Y1386" s="212"/>
      <c r="Z1386" s="211"/>
      <c r="AA1386" s="228"/>
      <c r="AB1386" s="289"/>
      <c r="AC1386" s="30"/>
    </row>
    <row r="1387" spans="8:29" ht="15" customHeight="1">
      <c r="H1387" s="186"/>
      <c r="I1387" s="187"/>
      <c r="J1387" s="186"/>
      <c r="K1387" s="188"/>
      <c r="L1387" s="188"/>
      <c r="M1387" s="188"/>
      <c r="N1387" s="188"/>
      <c r="O1387" s="188"/>
      <c r="P1387" s="197"/>
      <c r="Q1387" s="199"/>
      <c r="R1387" s="200"/>
      <c r="S1387" s="309"/>
      <c r="T1387" s="310"/>
      <c r="U1387" s="212"/>
      <c r="V1387" s="212"/>
      <c r="W1387" s="215"/>
      <c r="X1387" s="212"/>
      <c r="Y1387" s="212"/>
      <c r="Z1387" s="211"/>
      <c r="AA1387" s="228"/>
      <c r="AB1387" s="289"/>
      <c r="AC1387" s="30"/>
    </row>
    <row r="1388" spans="8:29" ht="15" customHeight="1">
      <c r="H1388" s="186"/>
      <c r="I1388" s="187"/>
      <c r="J1388" s="186"/>
      <c r="K1388" s="188"/>
      <c r="L1388" s="188"/>
      <c r="M1388" s="188"/>
      <c r="N1388" s="188"/>
      <c r="O1388" s="188"/>
      <c r="P1388" s="197"/>
      <c r="Q1388" s="199"/>
      <c r="R1388" s="200"/>
      <c r="S1388" s="309"/>
      <c r="T1388" s="310"/>
      <c r="U1388" s="212"/>
      <c r="V1388" s="212"/>
      <c r="W1388" s="215"/>
      <c r="X1388" s="212"/>
      <c r="Y1388" s="212"/>
      <c r="Z1388" s="211"/>
      <c r="AA1388" s="228"/>
      <c r="AB1388" s="289"/>
      <c r="AC1388" s="30"/>
    </row>
    <row r="1389" spans="8:29" ht="15" customHeight="1">
      <c r="H1389" s="186"/>
      <c r="I1389" s="187"/>
      <c r="J1389" s="186"/>
      <c r="K1389" s="188"/>
      <c r="L1389" s="188"/>
      <c r="M1389" s="188"/>
      <c r="N1389" s="188"/>
      <c r="O1389" s="188"/>
      <c r="P1389" s="197"/>
      <c r="Q1389" s="199"/>
      <c r="R1389" s="200"/>
      <c r="S1389" s="309"/>
      <c r="T1389" s="310"/>
      <c r="U1389" s="212"/>
      <c r="V1389" s="212"/>
      <c r="W1389" s="215"/>
      <c r="X1389" s="212"/>
      <c r="Y1389" s="212"/>
      <c r="Z1389" s="211"/>
      <c r="AA1389" s="228"/>
      <c r="AB1389" s="289"/>
      <c r="AC1389" s="30"/>
    </row>
    <row r="1390" spans="8:29" ht="15" customHeight="1">
      <c r="H1390" s="186"/>
      <c r="I1390" s="187"/>
      <c r="J1390" s="186"/>
      <c r="K1390" s="188"/>
      <c r="L1390" s="188"/>
      <c r="M1390" s="188"/>
      <c r="N1390" s="188"/>
      <c r="O1390" s="188"/>
      <c r="P1390" s="197"/>
      <c r="Q1390" s="199"/>
      <c r="R1390" s="200"/>
      <c r="S1390" s="309"/>
      <c r="T1390" s="310"/>
      <c r="U1390" s="212"/>
      <c r="V1390" s="212"/>
      <c r="W1390" s="215"/>
      <c r="X1390" s="212"/>
      <c r="Y1390" s="212"/>
      <c r="Z1390" s="211"/>
      <c r="AA1390" s="228"/>
      <c r="AB1390" s="289"/>
      <c r="AC1390" s="30"/>
    </row>
    <row r="1391" spans="8:29" ht="15" customHeight="1">
      <c r="H1391" s="186"/>
      <c r="I1391" s="187"/>
      <c r="J1391" s="186"/>
      <c r="K1391" s="188"/>
      <c r="L1391" s="188"/>
      <c r="M1391" s="188"/>
      <c r="N1391" s="188"/>
      <c r="O1391" s="188"/>
      <c r="P1391" s="197"/>
      <c r="Q1391" s="199"/>
      <c r="R1391" s="200"/>
      <c r="S1391" s="309"/>
      <c r="T1391" s="310"/>
      <c r="U1391" s="212"/>
      <c r="V1391" s="212"/>
      <c r="W1391" s="215"/>
      <c r="X1391" s="212"/>
      <c r="Y1391" s="212"/>
      <c r="Z1391" s="211"/>
      <c r="AA1391" s="228"/>
      <c r="AB1391" s="289"/>
      <c r="AC1391" s="30"/>
    </row>
    <row r="1392" spans="8:29" ht="15" customHeight="1">
      <c r="H1392" s="186"/>
      <c r="I1392" s="187"/>
      <c r="J1392" s="186"/>
      <c r="K1392" s="188"/>
      <c r="L1392" s="188"/>
      <c r="M1392" s="188"/>
      <c r="N1392" s="188"/>
      <c r="O1392" s="188"/>
      <c r="P1392" s="197"/>
      <c r="Q1392" s="199"/>
      <c r="R1392" s="200"/>
      <c r="S1392" s="309"/>
      <c r="T1392" s="310"/>
      <c r="U1392" s="212"/>
      <c r="V1392" s="212"/>
      <c r="W1392" s="215"/>
      <c r="X1392" s="212"/>
      <c r="Y1392" s="212"/>
      <c r="Z1392" s="211"/>
      <c r="AA1392" s="228"/>
      <c r="AB1392" s="289"/>
      <c r="AC1392" s="30"/>
    </row>
    <row r="1393" spans="8:29" ht="15" customHeight="1">
      <c r="H1393" s="186"/>
      <c r="I1393" s="187"/>
      <c r="J1393" s="186"/>
      <c r="K1393" s="188"/>
      <c r="L1393" s="188"/>
      <c r="M1393" s="188"/>
      <c r="N1393" s="188"/>
      <c r="O1393" s="188"/>
      <c r="P1393" s="197"/>
      <c r="Q1393" s="199"/>
      <c r="R1393" s="200"/>
      <c r="S1393" s="309"/>
      <c r="T1393" s="310"/>
      <c r="U1393" s="212"/>
      <c r="V1393" s="212"/>
      <c r="W1393" s="215"/>
      <c r="X1393" s="212"/>
      <c r="Y1393" s="212"/>
      <c r="Z1393" s="211"/>
      <c r="AA1393" s="228"/>
      <c r="AB1393" s="289"/>
      <c r="AC1393" s="30"/>
    </row>
    <row r="1394" spans="8:29" ht="15" customHeight="1">
      <c r="H1394" s="186"/>
      <c r="I1394" s="187"/>
      <c r="J1394" s="186"/>
      <c r="K1394" s="188"/>
      <c r="L1394" s="188"/>
      <c r="M1394" s="188"/>
      <c r="N1394" s="188"/>
      <c r="O1394" s="188"/>
      <c r="P1394" s="197"/>
      <c r="Q1394" s="199"/>
      <c r="R1394" s="200"/>
      <c r="S1394" s="309"/>
      <c r="T1394" s="310"/>
      <c r="U1394" s="212"/>
      <c r="V1394" s="212"/>
      <c r="W1394" s="215"/>
      <c r="X1394" s="212"/>
      <c r="Y1394" s="212"/>
      <c r="Z1394" s="211"/>
      <c r="AA1394" s="228"/>
      <c r="AB1394" s="289"/>
      <c r="AC1394" s="30"/>
    </row>
    <row r="1395" spans="8:29" ht="15" customHeight="1">
      <c r="H1395" s="186"/>
      <c r="I1395" s="187"/>
      <c r="J1395" s="186"/>
      <c r="K1395" s="188"/>
      <c r="L1395" s="188"/>
      <c r="M1395" s="188"/>
      <c r="N1395" s="188"/>
      <c r="O1395" s="188"/>
      <c r="P1395" s="197"/>
      <c r="Q1395" s="199"/>
      <c r="R1395" s="200"/>
      <c r="S1395" s="309"/>
      <c r="T1395" s="310"/>
      <c r="U1395" s="212"/>
      <c r="V1395" s="212"/>
      <c r="W1395" s="215"/>
      <c r="X1395" s="212"/>
      <c r="Y1395" s="212"/>
      <c r="Z1395" s="211"/>
      <c r="AA1395" s="228"/>
      <c r="AB1395" s="289"/>
      <c r="AC1395" s="30"/>
    </row>
    <row r="1396" spans="8:29" ht="15" customHeight="1">
      <c r="H1396" s="186"/>
      <c r="I1396" s="187"/>
      <c r="J1396" s="186"/>
      <c r="K1396" s="188"/>
      <c r="L1396" s="188"/>
      <c r="M1396" s="188"/>
      <c r="N1396" s="188"/>
      <c r="O1396" s="188"/>
      <c r="P1396" s="197"/>
      <c r="Q1396" s="199"/>
      <c r="R1396" s="200"/>
      <c r="S1396" s="309"/>
      <c r="T1396" s="310"/>
      <c r="U1396" s="212"/>
      <c r="V1396" s="212"/>
      <c r="W1396" s="215"/>
      <c r="X1396" s="212"/>
      <c r="Y1396" s="212"/>
      <c r="Z1396" s="211"/>
      <c r="AA1396" s="228"/>
      <c r="AB1396" s="289"/>
      <c r="AC1396" s="30"/>
    </row>
    <row r="1397" spans="8:29" ht="15" customHeight="1">
      <c r="H1397" s="186"/>
      <c r="I1397" s="187"/>
      <c r="J1397" s="186"/>
      <c r="K1397" s="188"/>
      <c r="L1397" s="188"/>
      <c r="M1397" s="188"/>
      <c r="N1397" s="188"/>
      <c r="O1397" s="188"/>
      <c r="P1397" s="197"/>
      <c r="Q1397" s="199"/>
      <c r="R1397" s="200"/>
      <c r="S1397" s="309"/>
      <c r="T1397" s="310"/>
      <c r="U1397" s="212"/>
      <c r="V1397" s="212"/>
      <c r="W1397" s="215"/>
      <c r="X1397" s="212"/>
      <c r="Y1397" s="212"/>
      <c r="Z1397" s="211"/>
      <c r="AA1397" s="228"/>
      <c r="AB1397" s="289"/>
      <c r="AC1397" s="30"/>
    </row>
    <row r="1398" spans="8:29" ht="15" customHeight="1">
      <c r="H1398" s="186"/>
      <c r="I1398" s="187"/>
      <c r="J1398" s="186"/>
      <c r="K1398" s="188"/>
      <c r="L1398" s="188"/>
      <c r="M1398" s="188"/>
      <c r="N1398" s="188"/>
      <c r="O1398" s="188"/>
      <c r="P1398" s="197"/>
      <c r="Q1398" s="199"/>
      <c r="R1398" s="200"/>
      <c r="S1398" s="309"/>
      <c r="T1398" s="310"/>
      <c r="U1398" s="212"/>
      <c r="V1398" s="212"/>
      <c r="W1398" s="215"/>
      <c r="X1398" s="212"/>
      <c r="Y1398" s="212"/>
      <c r="Z1398" s="211"/>
      <c r="AA1398" s="228"/>
      <c r="AB1398" s="289"/>
      <c r="AC1398" s="30"/>
    </row>
    <row r="1399" spans="8:29" ht="15" customHeight="1">
      <c r="H1399" s="186"/>
      <c r="I1399" s="187"/>
      <c r="J1399" s="186"/>
      <c r="K1399" s="188"/>
      <c r="L1399" s="188"/>
      <c r="M1399" s="188"/>
      <c r="N1399" s="188"/>
      <c r="O1399" s="188"/>
      <c r="P1399" s="197"/>
      <c r="Q1399" s="199"/>
      <c r="R1399" s="200"/>
      <c r="S1399" s="309"/>
      <c r="T1399" s="310"/>
      <c r="U1399" s="212"/>
      <c r="V1399" s="212"/>
      <c r="W1399" s="215"/>
      <c r="X1399" s="212"/>
      <c r="Y1399" s="212"/>
      <c r="Z1399" s="211"/>
      <c r="AA1399" s="228"/>
      <c r="AB1399" s="289"/>
      <c r="AC1399" s="30"/>
    </row>
    <row r="1400" spans="8:29" ht="15" customHeight="1">
      <c r="H1400" s="186"/>
      <c r="I1400" s="187"/>
      <c r="J1400" s="186"/>
      <c r="K1400" s="188"/>
      <c r="L1400" s="188"/>
      <c r="M1400" s="188"/>
      <c r="N1400" s="188"/>
      <c r="O1400" s="188"/>
      <c r="P1400" s="197"/>
      <c r="Q1400" s="199"/>
      <c r="R1400" s="200"/>
      <c r="S1400" s="309"/>
      <c r="T1400" s="310"/>
      <c r="U1400" s="212"/>
      <c r="V1400" s="212"/>
      <c r="W1400" s="215"/>
      <c r="X1400" s="212"/>
      <c r="Y1400" s="212"/>
      <c r="Z1400" s="211"/>
      <c r="AA1400" s="228"/>
      <c r="AB1400" s="289"/>
      <c r="AC1400" s="30"/>
    </row>
    <row r="1401" spans="8:29" ht="15" customHeight="1">
      <c r="H1401" s="186"/>
      <c r="I1401" s="187"/>
      <c r="J1401" s="186"/>
      <c r="K1401" s="188"/>
      <c r="L1401" s="188"/>
      <c r="M1401" s="188"/>
      <c r="N1401" s="188"/>
      <c r="O1401" s="188"/>
      <c r="P1401" s="197"/>
      <c r="Q1401" s="199"/>
      <c r="R1401" s="200"/>
      <c r="S1401" s="309"/>
      <c r="T1401" s="310"/>
      <c r="U1401" s="212"/>
      <c r="V1401" s="212"/>
      <c r="W1401" s="215"/>
      <c r="X1401" s="212"/>
      <c r="Y1401" s="212"/>
      <c r="Z1401" s="211"/>
      <c r="AA1401" s="228"/>
      <c r="AB1401" s="289"/>
      <c r="AC1401" s="30"/>
    </row>
    <row r="1402" spans="8:29" ht="15" customHeight="1">
      <c r="H1402" s="186"/>
      <c r="I1402" s="187"/>
      <c r="J1402" s="186"/>
      <c r="K1402" s="188"/>
      <c r="L1402" s="188"/>
      <c r="M1402" s="188"/>
      <c r="N1402" s="188"/>
      <c r="O1402" s="188"/>
      <c r="P1402" s="197"/>
      <c r="Q1402" s="199"/>
      <c r="R1402" s="200"/>
      <c r="S1402" s="309"/>
      <c r="T1402" s="310"/>
      <c r="U1402" s="212"/>
      <c r="V1402" s="212"/>
      <c r="W1402" s="215"/>
      <c r="X1402" s="212"/>
      <c r="Y1402" s="212"/>
      <c r="Z1402" s="211"/>
      <c r="AA1402" s="228"/>
      <c r="AB1402" s="289"/>
      <c r="AC1402" s="30"/>
    </row>
    <row r="1403" spans="8:29" ht="15" customHeight="1">
      <c r="H1403" s="186"/>
      <c r="I1403" s="187"/>
      <c r="J1403" s="186"/>
      <c r="K1403" s="188"/>
      <c r="L1403" s="188"/>
      <c r="M1403" s="188"/>
      <c r="N1403" s="188"/>
      <c r="O1403" s="188"/>
      <c r="P1403" s="197"/>
      <c r="Q1403" s="199"/>
      <c r="R1403" s="200"/>
      <c r="S1403" s="309"/>
      <c r="T1403" s="310"/>
      <c r="U1403" s="212"/>
      <c r="V1403" s="212"/>
      <c r="W1403" s="215"/>
      <c r="X1403" s="212"/>
      <c r="Y1403" s="212"/>
      <c r="Z1403" s="211"/>
      <c r="AA1403" s="228"/>
      <c r="AB1403" s="289"/>
      <c r="AC1403" s="30"/>
    </row>
    <row r="1404" spans="8:29" ht="15" customHeight="1">
      <c r="H1404" s="186"/>
      <c r="I1404" s="187"/>
      <c r="J1404" s="186"/>
      <c r="K1404" s="188"/>
      <c r="L1404" s="188"/>
      <c r="M1404" s="188"/>
      <c r="N1404" s="188"/>
      <c r="O1404" s="188"/>
      <c r="P1404" s="197"/>
      <c r="Q1404" s="199"/>
      <c r="R1404" s="200"/>
      <c r="S1404" s="309"/>
      <c r="T1404" s="310"/>
      <c r="U1404" s="212"/>
      <c r="V1404" s="212"/>
      <c r="W1404" s="215"/>
      <c r="X1404" s="212"/>
      <c r="Y1404" s="212"/>
      <c r="Z1404" s="211"/>
      <c r="AA1404" s="228"/>
      <c r="AB1404" s="289"/>
      <c r="AC1404" s="30"/>
    </row>
    <row r="1405" spans="8:29" ht="15" customHeight="1">
      <c r="H1405" s="186"/>
      <c r="I1405" s="187"/>
      <c r="J1405" s="186"/>
      <c r="K1405" s="188"/>
      <c r="L1405" s="188"/>
      <c r="M1405" s="188"/>
      <c r="N1405" s="188"/>
      <c r="O1405" s="188"/>
      <c r="P1405" s="197"/>
      <c r="Q1405" s="199"/>
      <c r="R1405" s="200"/>
      <c r="S1405" s="309"/>
      <c r="T1405" s="310"/>
      <c r="U1405" s="212"/>
      <c r="V1405" s="212"/>
      <c r="W1405" s="215"/>
      <c r="X1405" s="212"/>
      <c r="Y1405" s="212"/>
      <c r="Z1405" s="211"/>
      <c r="AA1405" s="228"/>
      <c r="AB1405" s="289"/>
      <c r="AC1405" s="30"/>
    </row>
    <row r="1406" spans="8:29" ht="15" customHeight="1">
      <c r="H1406" s="186"/>
      <c r="I1406" s="187"/>
      <c r="J1406" s="186"/>
      <c r="K1406" s="188"/>
      <c r="L1406" s="188"/>
      <c r="M1406" s="188"/>
      <c r="N1406" s="188"/>
      <c r="O1406" s="188"/>
      <c r="P1406" s="197"/>
      <c r="Q1406" s="199"/>
      <c r="R1406" s="200"/>
      <c r="S1406" s="309"/>
      <c r="T1406" s="310"/>
      <c r="U1406" s="212"/>
      <c r="V1406" s="212"/>
      <c r="W1406" s="215"/>
      <c r="X1406" s="212"/>
      <c r="Y1406" s="212"/>
      <c r="Z1406" s="211"/>
      <c r="AA1406" s="228"/>
      <c r="AB1406" s="289"/>
      <c r="AC1406" s="30"/>
    </row>
    <row r="1407" spans="8:29" ht="15" customHeight="1">
      <c r="H1407" s="186"/>
      <c r="I1407" s="187"/>
      <c r="J1407" s="186"/>
      <c r="K1407" s="188"/>
      <c r="L1407" s="188"/>
      <c r="M1407" s="188"/>
      <c r="N1407" s="188"/>
      <c r="O1407" s="188"/>
      <c r="P1407" s="197"/>
      <c r="Q1407" s="199"/>
      <c r="R1407" s="200"/>
      <c r="S1407" s="309"/>
      <c r="T1407" s="310"/>
      <c r="U1407" s="212"/>
      <c r="V1407" s="212"/>
      <c r="W1407" s="215"/>
      <c r="X1407" s="212"/>
      <c r="Y1407" s="212"/>
      <c r="Z1407" s="211"/>
      <c r="AA1407" s="228"/>
      <c r="AB1407" s="289"/>
      <c r="AC1407" s="30"/>
    </row>
    <row r="1408" spans="8:29" ht="15" customHeight="1">
      <c r="H1408" s="186"/>
      <c r="I1408" s="187"/>
      <c r="J1408" s="186"/>
      <c r="K1408" s="188"/>
      <c r="L1408" s="188"/>
      <c r="M1408" s="188"/>
      <c r="N1408" s="188"/>
      <c r="O1408" s="188"/>
      <c r="P1408" s="197"/>
      <c r="Q1408" s="199"/>
      <c r="R1408" s="200"/>
      <c r="S1408" s="309"/>
      <c r="T1408" s="310"/>
      <c r="U1408" s="212"/>
      <c r="V1408" s="212"/>
      <c r="W1408" s="215"/>
      <c r="X1408" s="212"/>
      <c r="Y1408" s="212"/>
      <c r="Z1408" s="211"/>
      <c r="AA1408" s="228"/>
      <c r="AB1408" s="289"/>
      <c r="AC1408" s="30"/>
    </row>
    <row r="1409" spans="8:29" ht="15" customHeight="1">
      <c r="H1409" s="186"/>
      <c r="I1409" s="187"/>
      <c r="J1409" s="186"/>
      <c r="K1409" s="188"/>
      <c r="L1409" s="188"/>
      <c r="M1409" s="188"/>
      <c r="N1409" s="188"/>
      <c r="O1409" s="188"/>
      <c r="P1409" s="197"/>
      <c r="Q1409" s="199"/>
      <c r="R1409" s="200"/>
      <c r="S1409" s="309"/>
      <c r="T1409" s="310"/>
      <c r="U1409" s="212"/>
      <c r="V1409" s="212"/>
      <c r="W1409" s="215"/>
      <c r="X1409" s="212"/>
      <c r="Y1409" s="212"/>
      <c r="Z1409" s="211"/>
      <c r="AA1409" s="228"/>
      <c r="AB1409" s="289"/>
      <c r="AC1409" s="30"/>
    </row>
    <row r="1410" spans="8:29" ht="15" customHeight="1">
      <c r="H1410" s="186"/>
      <c r="I1410" s="187"/>
      <c r="J1410" s="186"/>
      <c r="K1410" s="188"/>
      <c r="L1410" s="188"/>
      <c r="M1410" s="188"/>
      <c r="N1410" s="188"/>
      <c r="O1410" s="188"/>
      <c r="P1410" s="197"/>
      <c r="Q1410" s="199"/>
      <c r="R1410" s="200"/>
      <c r="S1410" s="309"/>
      <c r="T1410" s="310"/>
      <c r="U1410" s="212"/>
      <c r="V1410" s="212"/>
      <c r="W1410" s="215"/>
      <c r="X1410" s="212"/>
      <c r="Y1410" s="212"/>
      <c r="Z1410" s="211"/>
      <c r="AA1410" s="228"/>
      <c r="AB1410" s="289"/>
      <c r="AC1410" s="30"/>
    </row>
    <row r="1411" spans="8:29" ht="15" customHeight="1">
      <c r="H1411" s="186"/>
      <c r="I1411" s="187"/>
      <c r="J1411" s="186"/>
      <c r="K1411" s="188"/>
      <c r="L1411" s="188"/>
      <c r="M1411" s="188"/>
      <c r="N1411" s="188"/>
      <c r="O1411" s="188"/>
      <c r="P1411" s="197"/>
      <c r="Q1411" s="199"/>
      <c r="R1411" s="200"/>
      <c r="S1411" s="309"/>
      <c r="T1411" s="310"/>
      <c r="U1411" s="212"/>
      <c r="V1411" s="212"/>
      <c r="W1411" s="215"/>
      <c r="X1411" s="212"/>
      <c r="Y1411" s="212"/>
      <c r="Z1411" s="211"/>
      <c r="AA1411" s="228"/>
      <c r="AB1411" s="289"/>
      <c r="AC1411" s="30"/>
    </row>
    <row r="1412" spans="8:29" ht="15" customHeight="1">
      <c r="H1412" s="186"/>
      <c r="I1412" s="187"/>
      <c r="J1412" s="186"/>
      <c r="K1412" s="188"/>
      <c r="L1412" s="188"/>
      <c r="M1412" s="188"/>
      <c r="N1412" s="188"/>
      <c r="O1412" s="188"/>
      <c r="P1412" s="197"/>
      <c r="Q1412" s="199"/>
      <c r="R1412" s="200"/>
      <c r="S1412" s="309"/>
      <c r="T1412" s="310"/>
      <c r="U1412" s="212"/>
      <c r="V1412" s="212"/>
      <c r="W1412" s="215"/>
      <c r="X1412" s="212"/>
      <c r="Y1412" s="212"/>
      <c r="Z1412" s="211"/>
      <c r="AA1412" s="228"/>
      <c r="AB1412" s="289"/>
      <c r="AC1412" s="30"/>
    </row>
    <row r="1413" spans="8:29" ht="15" customHeight="1">
      <c r="H1413" s="186"/>
      <c r="I1413" s="187"/>
      <c r="J1413" s="186"/>
      <c r="K1413" s="188"/>
      <c r="L1413" s="188"/>
      <c r="M1413" s="188"/>
      <c r="N1413" s="188"/>
      <c r="O1413" s="188"/>
      <c r="P1413" s="197"/>
      <c r="Q1413" s="199"/>
      <c r="R1413" s="200"/>
      <c r="S1413" s="309"/>
      <c r="T1413" s="310"/>
      <c r="U1413" s="212"/>
      <c r="V1413" s="212"/>
      <c r="W1413" s="215"/>
      <c r="X1413" s="212"/>
      <c r="Y1413" s="212"/>
      <c r="Z1413" s="211"/>
      <c r="AA1413" s="228"/>
      <c r="AB1413" s="289"/>
      <c r="AC1413" s="30"/>
    </row>
    <row r="1414" spans="8:29" ht="15" customHeight="1">
      <c r="H1414" s="186"/>
      <c r="I1414" s="187"/>
      <c r="J1414" s="186"/>
      <c r="K1414" s="188"/>
      <c r="L1414" s="188"/>
      <c r="M1414" s="188"/>
      <c r="N1414" s="188"/>
      <c r="O1414" s="188"/>
      <c r="P1414" s="197"/>
      <c r="Q1414" s="199"/>
      <c r="R1414" s="200"/>
      <c r="S1414" s="309"/>
      <c r="T1414" s="310"/>
      <c r="U1414" s="212"/>
      <c r="V1414" s="212"/>
      <c r="W1414" s="215"/>
      <c r="X1414" s="212"/>
      <c r="Y1414" s="212"/>
      <c r="Z1414" s="211"/>
      <c r="AA1414" s="228"/>
      <c r="AB1414" s="289"/>
      <c r="AC1414" s="30"/>
    </row>
    <row r="1415" spans="8:29" ht="15" customHeight="1">
      <c r="H1415" s="186"/>
      <c r="I1415" s="187"/>
      <c r="J1415" s="186"/>
      <c r="K1415" s="188"/>
      <c r="L1415" s="188"/>
      <c r="M1415" s="188"/>
      <c r="N1415" s="188"/>
      <c r="O1415" s="188"/>
      <c r="P1415" s="197"/>
      <c r="Q1415" s="199"/>
      <c r="R1415" s="200"/>
      <c r="S1415" s="309"/>
      <c r="T1415" s="310"/>
      <c r="U1415" s="212"/>
      <c r="V1415" s="212"/>
      <c r="W1415" s="215"/>
      <c r="X1415" s="212"/>
      <c r="Y1415" s="212"/>
      <c r="Z1415" s="211"/>
      <c r="AA1415" s="228"/>
      <c r="AB1415" s="289"/>
      <c r="AC1415" s="30"/>
    </row>
    <row r="1416" spans="8:29" ht="15" customHeight="1">
      <c r="H1416" s="186"/>
      <c r="I1416" s="187"/>
      <c r="J1416" s="186"/>
      <c r="K1416" s="188"/>
      <c r="L1416" s="188"/>
      <c r="M1416" s="188"/>
      <c r="N1416" s="188"/>
      <c r="O1416" s="188"/>
      <c r="P1416" s="197"/>
      <c r="Q1416" s="199"/>
      <c r="R1416" s="200"/>
      <c r="S1416" s="309"/>
      <c r="T1416" s="310"/>
      <c r="U1416" s="212"/>
      <c r="V1416" s="212"/>
      <c r="W1416" s="215"/>
      <c r="X1416" s="212"/>
      <c r="Y1416" s="212"/>
      <c r="Z1416" s="211"/>
      <c r="AA1416" s="228"/>
      <c r="AB1416" s="289"/>
      <c r="AC1416" s="30"/>
    </row>
    <row r="1417" spans="8:29" ht="15" customHeight="1">
      <c r="H1417" s="186"/>
      <c r="I1417" s="187"/>
      <c r="J1417" s="186"/>
      <c r="K1417" s="188"/>
      <c r="L1417" s="188"/>
      <c r="M1417" s="188"/>
      <c r="N1417" s="188"/>
      <c r="O1417" s="188"/>
      <c r="P1417" s="197"/>
      <c r="Q1417" s="199"/>
      <c r="R1417" s="200"/>
      <c r="S1417" s="309"/>
      <c r="T1417" s="310"/>
      <c r="U1417" s="212"/>
      <c r="V1417" s="212"/>
      <c r="W1417" s="215"/>
      <c r="X1417" s="212"/>
      <c r="Y1417" s="212"/>
      <c r="Z1417" s="211"/>
      <c r="AA1417" s="228"/>
      <c r="AB1417" s="289"/>
      <c r="AC1417" s="30"/>
    </row>
    <row r="1418" spans="8:29" ht="15" customHeight="1">
      <c r="H1418" s="186"/>
      <c r="I1418" s="187"/>
      <c r="J1418" s="186"/>
      <c r="K1418" s="188"/>
      <c r="L1418" s="188"/>
      <c r="M1418" s="188"/>
      <c r="N1418" s="188"/>
      <c r="O1418" s="188"/>
      <c r="P1418" s="197"/>
      <c r="Q1418" s="199"/>
      <c r="R1418" s="200"/>
      <c r="S1418" s="309"/>
      <c r="T1418" s="310"/>
      <c r="U1418" s="212"/>
      <c r="V1418" s="212"/>
      <c r="W1418" s="215"/>
      <c r="X1418" s="212"/>
      <c r="Y1418" s="212"/>
      <c r="Z1418" s="211"/>
      <c r="AA1418" s="228"/>
      <c r="AB1418" s="289"/>
      <c r="AC1418" s="30"/>
    </row>
    <row r="1419" spans="8:29" ht="15" customHeight="1">
      <c r="H1419" s="186"/>
      <c r="I1419" s="187"/>
      <c r="J1419" s="186"/>
      <c r="K1419" s="188"/>
      <c r="L1419" s="188"/>
      <c r="M1419" s="188"/>
      <c r="N1419" s="188"/>
      <c r="O1419" s="188"/>
      <c r="P1419" s="197"/>
      <c r="Q1419" s="199"/>
      <c r="R1419" s="200"/>
      <c r="S1419" s="309"/>
      <c r="T1419" s="310"/>
      <c r="U1419" s="212"/>
      <c r="V1419" s="212"/>
      <c r="W1419" s="215"/>
      <c r="X1419" s="212"/>
      <c r="Y1419" s="212"/>
      <c r="Z1419" s="211"/>
      <c r="AA1419" s="228"/>
      <c r="AB1419" s="289"/>
      <c r="AC1419" s="30"/>
    </row>
    <row r="1420" spans="8:29" ht="15" customHeight="1">
      <c r="H1420" s="186"/>
      <c r="I1420" s="187"/>
      <c r="J1420" s="186"/>
      <c r="K1420" s="188"/>
      <c r="L1420" s="188"/>
      <c r="M1420" s="188"/>
      <c r="N1420" s="188"/>
      <c r="O1420" s="188"/>
      <c r="P1420" s="197"/>
      <c r="Q1420" s="199"/>
      <c r="R1420" s="200"/>
      <c r="S1420" s="309"/>
      <c r="T1420" s="310"/>
      <c r="U1420" s="212"/>
      <c r="V1420" s="212"/>
      <c r="W1420" s="215"/>
      <c r="X1420" s="212"/>
      <c r="Y1420" s="212"/>
      <c r="Z1420" s="211"/>
      <c r="AA1420" s="228"/>
      <c r="AB1420" s="289"/>
      <c r="AC1420" s="30"/>
    </row>
    <row r="1421" spans="8:29" ht="15" customHeight="1">
      <c r="H1421" s="186"/>
      <c r="I1421" s="187"/>
      <c r="J1421" s="186"/>
      <c r="K1421" s="188"/>
      <c r="L1421" s="188"/>
      <c r="M1421" s="188"/>
      <c r="N1421" s="188"/>
      <c r="O1421" s="188"/>
      <c r="P1421" s="197"/>
      <c r="Q1421" s="199"/>
      <c r="R1421" s="200"/>
      <c r="S1421" s="309"/>
      <c r="T1421" s="310"/>
      <c r="U1421" s="212"/>
      <c r="V1421" s="212"/>
      <c r="W1421" s="215"/>
      <c r="X1421" s="212"/>
      <c r="Y1421" s="212"/>
      <c r="Z1421" s="211"/>
      <c r="AA1421" s="228"/>
      <c r="AB1421" s="289"/>
      <c r="AC1421" s="30"/>
    </row>
    <row r="1422" spans="8:29" ht="15" customHeight="1">
      <c r="H1422" s="186"/>
      <c r="I1422" s="187"/>
      <c r="J1422" s="186"/>
      <c r="K1422" s="188"/>
      <c r="L1422" s="188"/>
      <c r="M1422" s="188"/>
      <c r="N1422" s="188"/>
      <c r="O1422" s="188"/>
      <c r="P1422" s="197"/>
      <c r="Q1422" s="199"/>
      <c r="R1422" s="200"/>
      <c r="S1422" s="309"/>
      <c r="T1422" s="310"/>
      <c r="U1422" s="212"/>
      <c r="V1422" s="212"/>
      <c r="W1422" s="215"/>
      <c r="X1422" s="212"/>
      <c r="Y1422" s="212"/>
      <c r="Z1422" s="211"/>
      <c r="AA1422" s="228"/>
      <c r="AB1422" s="289"/>
      <c r="AC1422" s="30"/>
    </row>
    <row r="1423" spans="8:29" ht="15" customHeight="1">
      <c r="H1423" s="186"/>
      <c r="I1423" s="187"/>
      <c r="J1423" s="186"/>
      <c r="K1423" s="188"/>
      <c r="L1423" s="188"/>
      <c r="M1423" s="188"/>
      <c r="N1423" s="188"/>
      <c r="O1423" s="188"/>
      <c r="P1423" s="197"/>
      <c r="Q1423" s="199"/>
      <c r="R1423" s="200"/>
      <c r="S1423" s="309"/>
      <c r="T1423" s="310"/>
      <c r="U1423" s="212"/>
      <c r="V1423" s="212"/>
      <c r="W1423" s="215"/>
      <c r="X1423" s="212"/>
      <c r="Y1423" s="212"/>
      <c r="Z1423" s="211"/>
      <c r="AA1423" s="228"/>
      <c r="AB1423" s="289"/>
      <c r="AC1423" s="30"/>
    </row>
    <row r="1424" spans="8:29" ht="15" customHeight="1">
      <c r="H1424" s="186"/>
      <c r="I1424" s="187"/>
      <c r="J1424" s="186"/>
      <c r="K1424" s="188"/>
      <c r="L1424" s="188"/>
      <c r="M1424" s="188"/>
      <c r="N1424" s="188"/>
      <c r="O1424" s="188"/>
      <c r="P1424" s="197"/>
      <c r="Q1424" s="199"/>
      <c r="R1424" s="200"/>
      <c r="S1424" s="309"/>
      <c r="T1424" s="310"/>
      <c r="U1424" s="212"/>
      <c r="V1424" s="212"/>
      <c r="W1424" s="215"/>
      <c r="X1424" s="212"/>
      <c r="Y1424" s="212"/>
      <c r="Z1424" s="211"/>
      <c r="AA1424" s="228"/>
      <c r="AB1424" s="289"/>
      <c r="AC1424" s="30"/>
    </row>
    <row r="1425" spans="8:29" ht="15" customHeight="1">
      <c r="H1425" s="186"/>
      <c r="I1425" s="187"/>
      <c r="J1425" s="186"/>
      <c r="K1425" s="188"/>
      <c r="L1425" s="188"/>
      <c r="M1425" s="188"/>
      <c r="N1425" s="188"/>
      <c r="O1425" s="188"/>
      <c r="P1425" s="197"/>
      <c r="Q1425" s="199"/>
      <c r="R1425" s="200"/>
      <c r="S1425" s="309"/>
      <c r="T1425" s="310"/>
      <c r="U1425" s="212"/>
      <c r="V1425" s="212"/>
      <c r="W1425" s="215"/>
      <c r="X1425" s="212"/>
      <c r="Y1425" s="212"/>
      <c r="Z1425" s="211"/>
      <c r="AA1425" s="228"/>
      <c r="AB1425" s="289"/>
      <c r="AC1425" s="30"/>
    </row>
    <row r="1426" spans="8:29" ht="15" customHeight="1">
      <c r="H1426" s="186"/>
      <c r="I1426" s="187"/>
      <c r="J1426" s="186"/>
      <c r="K1426" s="188"/>
      <c r="L1426" s="188"/>
      <c r="M1426" s="188"/>
      <c r="N1426" s="188"/>
      <c r="O1426" s="188"/>
      <c r="P1426" s="197"/>
      <c r="Q1426" s="199"/>
      <c r="R1426" s="200"/>
      <c r="S1426" s="309"/>
      <c r="T1426" s="310"/>
      <c r="U1426" s="212"/>
      <c r="V1426" s="212"/>
      <c r="W1426" s="215"/>
      <c r="X1426" s="212"/>
      <c r="Y1426" s="212"/>
      <c r="Z1426" s="211"/>
      <c r="AA1426" s="228"/>
      <c r="AB1426" s="289"/>
      <c r="AC1426" s="30"/>
    </row>
    <row r="1427" spans="8:29" ht="15" customHeight="1">
      <c r="H1427" s="186"/>
      <c r="I1427" s="187"/>
      <c r="J1427" s="186"/>
      <c r="K1427" s="188"/>
      <c r="L1427" s="188"/>
      <c r="M1427" s="188"/>
      <c r="N1427" s="188"/>
      <c r="O1427" s="188"/>
      <c r="P1427" s="197"/>
      <c r="Q1427" s="199"/>
      <c r="R1427" s="200"/>
      <c r="S1427" s="309"/>
      <c r="T1427" s="310"/>
      <c r="U1427" s="212"/>
      <c r="V1427" s="212"/>
      <c r="W1427" s="215"/>
      <c r="X1427" s="212"/>
      <c r="Y1427" s="212"/>
      <c r="Z1427" s="211"/>
      <c r="AA1427" s="228"/>
      <c r="AB1427" s="289"/>
      <c r="AC1427" s="30"/>
    </row>
    <row r="1428" spans="8:29" ht="15" customHeight="1">
      <c r="H1428" s="186"/>
      <c r="I1428" s="187"/>
      <c r="J1428" s="186"/>
      <c r="K1428" s="188"/>
      <c r="L1428" s="188"/>
      <c r="M1428" s="188"/>
      <c r="N1428" s="188"/>
      <c r="O1428" s="188"/>
      <c r="P1428" s="197"/>
      <c r="Q1428" s="199"/>
      <c r="R1428" s="200"/>
      <c r="S1428" s="309"/>
      <c r="T1428" s="310"/>
      <c r="U1428" s="212"/>
      <c r="V1428" s="212"/>
      <c r="W1428" s="215"/>
      <c r="X1428" s="212"/>
      <c r="Y1428" s="212"/>
      <c r="Z1428" s="211"/>
      <c r="AA1428" s="228"/>
      <c r="AB1428" s="289"/>
      <c r="AC1428" s="30"/>
    </row>
    <row r="1429" spans="8:29" ht="15" customHeight="1">
      <c r="H1429" s="186"/>
      <c r="I1429" s="187"/>
      <c r="J1429" s="186"/>
      <c r="K1429" s="188"/>
      <c r="L1429" s="188"/>
      <c r="M1429" s="188"/>
      <c r="N1429" s="188"/>
      <c r="O1429" s="188"/>
      <c r="P1429" s="197"/>
      <c r="Q1429" s="199"/>
      <c r="R1429" s="200"/>
      <c r="S1429" s="309"/>
      <c r="T1429" s="310"/>
      <c r="U1429" s="212"/>
      <c r="V1429" s="212"/>
      <c r="W1429" s="215"/>
      <c r="X1429" s="212"/>
      <c r="Y1429" s="212"/>
      <c r="Z1429" s="211"/>
      <c r="AA1429" s="228"/>
      <c r="AB1429" s="289"/>
      <c r="AC1429" s="30"/>
    </row>
    <row r="1430" spans="8:29" ht="15" customHeight="1">
      <c r="H1430" s="186"/>
      <c r="I1430" s="187"/>
      <c r="J1430" s="186"/>
      <c r="K1430" s="188"/>
      <c r="L1430" s="188"/>
      <c r="M1430" s="188"/>
      <c r="N1430" s="188"/>
      <c r="O1430" s="188"/>
      <c r="P1430" s="197"/>
      <c r="Q1430" s="199"/>
      <c r="R1430" s="200"/>
      <c r="S1430" s="309"/>
      <c r="T1430" s="310"/>
      <c r="U1430" s="212"/>
      <c r="V1430" s="212"/>
      <c r="W1430" s="215"/>
      <c r="X1430" s="212"/>
      <c r="Y1430" s="212"/>
      <c r="Z1430" s="211"/>
      <c r="AA1430" s="228"/>
      <c r="AB1430" s="289"/>
      <c r="AC1430" s="30"/>
    </row>
    <row r="1431" spans="8:29" ht="15" customHeight="1">
      <c r="H1431" s="186"/>
      <c r="I1431" s="187"/>
      <c r="J1431" s="186"/>
      <c r="K1431" s="188"/>
      <c r="L1431" s="188"/>
      <c r="M1431" s="188"/>
      <c r="N1431" s="188"/>
      <c r="O1431" s="188"/>
      <c r="P1431" s="197"/>
      <c r="Q1431" s="199"/>
      <c r="R1431" s="200"/>
      <c r="S1431" s="309"/>
      <c r="T1431" s="310"/>
      <c r="U1431" s="212"/>
      <c r="V1431" s="212"/>
      <c r="W1431" s="215"/>
      <c r="X1431" s="212"/>
      <c r="Y1431" s="212"/>
      <c r="Z1431" s="211"/>
      <c r="AA1431" s="228"/>
      <c r="AB1431" s="289"/>
      <c r="AC1431" s="30"/>
    </row>
    <row r="1432" spans="8:29" ht="15" customHeight="1">
      <c r="H1432" s="186"/>
      <c r="I1432" s="187"/>
      <c r="J1432" s="186"/>
      <c r="K1432" s="188"/>
      <c r="L1432" s="188"/>
      <c r="M1432" s="188"/>
      <c r="N1432" s="188"/>
      <c r="O1432" s="188"/>
      <c r="P1432" s="197"/>
      <c r="Q1432" s="199"/>
      <c r="R1432" s="200"/>
      <c r="S1432" s="309"/>
      <c r="T1432" s="310"/>
      <c r="U1432" s="212"/>
      <c r="V1432" s="212"/>
      <c r="W1432" s="215"/>
      <c r="X1432" s="212"/>
      <c r="Y1432" s="212"/>
      <c r="Z1432" s="211"/>
      <c r="AA1432" s="228"/>
      <c r="AB1432" s="289"/>
      <c r="AC1432" s="30"/>
    </row>
    <row r="1433" spans="8:29" ht="15" customHeight="1">
      <c r="H1433" s="186"/>
      <c r="I1433" s="187"/>
      <c r="J1433" s="186"/>
      <c r="K1433" s="188"/>
      <c r="L1433" s="188"/>
      <c r="M1433" s="188"/>
      <c r="N1433" s="188"/>
      <c r="O1433" s="188"/>
      <c r="P1433" s="197"/>
      <c r="Q1433" s="199"/>
      <c r="R1433" s="200"/>
      <c r="S1433" s="309"/>
      <c r="T1433" s="310"/>
      <c r="U1433" s="212"/>
      <c r="V1433" s="212"/>
      <c r="W1433" s="215"/>
      <c r="X1433" s="212"/>
      <c r="Y1433" s="212"/>
      <c r="Z1433" s="211"/>
      <c r="AA1433" s="228"/>
      <c r="AB1433" s="289"/>
      <c r="AC1433" s="30"/>
    </row>
    <row r="1434" spans="8:29" ht="15" customHeight="1">
      <c r="H1434" s="186"/>
      <c r="I1434" s="187"/>
      <c r="J1434" s="186"/>
      <c r="K1434" s="188"/>
      <c r="L1434" s="188"/>
      <c r="M1434" s="188"/>
      <c r="N1434" s="188"/>
      <c r="O1434" s="188"/>
      <c r="P1434" s="197"/>
      <c r="Q1434" s="199"/>
      <c r="R1434" s="200"/>
      <c r="S1434" s="309"/>
      <c r="T1434" s="310"/>
      <c r="U1434" s="212"/>
      <c r="V1434" s="212"/>
      <c r="W1434" s="215"/>
      <c r="X1434" s="212"/>
      <c r="Y1434" s="212"/>
      <c r="Z1434" s="211"/>
      <c r="AA1434" s="228"/>
      <c r="AB1434" s="289"/>
      <c r="AC1434" s="30"/>
    </row>
    <row r="1435" spans="8:29" ht="15" customHeight="1">
      <c r="H1435" s="186"/>
      <c r="I1435" s="187"/>
      <c r="J1435" s="186"/>
      <c r="K1435" s="188"/>
      <c r="L1435" s="188"/>
      <c r="M1435" s="188"/>
      <c r="N1435" s="188"/>
      <c r="O1435" s="188"/>
      <c r="P1435" s="197"/>
      <c r="Q1435" s="199"/>
      <c r="R1435" s="200"/>
      <c r="S1435" s="309"/>
      <c r="T1435" s="310"/>
      <c r="U1435" s="212"/>
      <c r="V1435" s="212"/>
      <c r="W1435" s="215"/>
      <c r="X1435" s="212"/>
      <c r="Y1435" s="212"/>
      <c r="Z1435" s="211"/>
      <c r="AA1435" s="228"/>
      <c r="AB1435" s="289"/>
      <c r="AC1435" s="30"/>
    </row>
    <row r="1436" spans="8:29" ht="15" customHeight="1">
      <c r="H1436" s="186"/>
      <c r="I1436" s="187"/>
      <c r="J1436" s="186"/>
      <c r="K1436" s="188"/>
      <c r="L1436" s="188"/>
      <c r="M1436" s="188"/>
      <c r="N1436" s="188"/>
      <c r="O1436" s="188"/>
      <c r="P1436" s="197"/>
      <c r="Q1436" s="199"/>
      <c r="R1436" s="200"/>
      <c r="S1436" s="309"/>
      <c r="T1436" s="310"/>
      <c r="U1436" s="212"/>
      <c r="V1436" s="212"/>
      <c r="W1436" s="215"/>
      <c r="X1436" s="212"/>
      <c r="Y1436" s="212"/>
      <c r="Z1436" s="211"/>
      <c r="AA1436" s="228"/>
      <c r="AB1436" s="289"/>
      <c r="AC1436" s="30"/>
    </row>
    <row r="1437" spans="8:29" ht="15" customHeight="1">
      <c r="H1437" s="186"/>
      <c r="I1437" s="187"/>
      <c r="J1437" s="186"/>
      <c r="K1437" s="188"/>
      <c r="L1437" s="188"/>
      <c r="M1437" s="188"/>
      <c r="N1437" s="188"/>
      <c r="O1437" s="188"/>
      <c r="P1437" s="197"/>
      <c r="Q1437" s="199"/>
      <c r="R1437" s="200"/>
      <c r="S1437" s="309"/>
      <c r="T1437" s="310"/>
      <c r="U1437" s="212"/>
      <c r="V1437" s="212"/>
      <c r="W1437" s="215"/>
      <c r="X1437" s="212"/>
      <c r="Y1437" s="212"/>
      <c r="Z1437" s="211"/>
      <c r="AA1437" s="228"/>
      <c r="AB1437" s="289"/>
      <c r="AC1437" s="30"/>
    </row>
    <row r="1438" spans="8:29" ht="15" customHeight="1">
      <c r="H1438" s="186"/>
      <c r="I1438" s="187"/>
      <c r="J1438" s="186"/>
      <c r="K1438" s="188"/>
      <c r="L1438" s="188"/>
      <c r="M1438" s="188"/>
      <c r="N1438" s="188"/>
      <c r="O1438" s="188"/>
      <c r="P1438" s="197"/>
      <c r="Q1438" s="199"/>
      <c r="R1438" s="200"/>
      <c r="S1438" s="309"/>
      <c r="T1438" s="310"/>
      <c r="U1438" s="212"/>
      <c r="V1438" s="212"/>
      <c r="W1438" s="215"/>
      <c r="X1438" s="212"/>
      <c r="Y1438" s="212"/>
      <c r="Z1438" s="211"/>
      <c r="AA1438" s="228"/>
      <c r="AB1438" s="289"/>
      <c r="AC1438" s="30"/>
    </row>
    <row r="1439" spans="8:29" ht="15" customHeight="1">
      <c r="H1439" s="186"/>
      <c r="I1439" s="187"/>
      <c r="J1439" s="186"/>
      <c r="K1439" s="188"/>
      <c r="L1439" s="188"/>
      <c r="M1439" s="188"/>
      <c r="N1439" s="188"/>
      <c r="O1439" s="188"/>
      <c r="P1439" s="197"/>
      <c r="Q1439" s="199"/>
      <c r="R1439" s="200"/>
      <c r="S1439" s="309"/>
      <c r="T1439" s="310"/>
      <c r="U1439" s="212"/>
      <c r="V1439" s="212"/>
      <c r="W1439" s="215"/>
      <c r="X1439" s="212"/>
      <c r="Y1439" s="212"/>
      <c r="Z1439" s="211"/>
      <c r="AA1439" s="228"/>
      <c r="AB1439" s="289"/>
      <c r="AC1439" s="30"/>
    </row>
    <row r="1440" spans="8:29" ht="15" customHeight="1">
      <c r="H1440" s="186"/>
      <c r="I1440" s="187"/>
      <c r="J1440" s="186"/>
      <c r="K1440" s="188"/>
      <c r="L1440" s="188"/>
      <c r="M1440" s="188"/>
      <c r="N1440" s="188"/>
      <c r="O1440" s="188"/>
      <c r="P1440" s="197"/>
      <c r="Q1440" s="199"/>
      <c r="R1440" s="200"/>
      <c r="S1440" s="309"/>
      <c r="T1440" s="310"/>
      <c r="U1440" s="212"/>
      <c r="V1440" s="212"/>
      <c r="W1440" s="215"/>
      <c r="X1440" s="212"/>
      <c r="Y1440" s="212"/>
      <c r="Z1440" s="211"/>
      <c r="AA1440" s="228"/>
      <c r="AB1440" s="289"/>
      <c r="AC1440" s="30"/>
    </row>
    <row r="1441" spans="8:29" ht="15" customHeight="1">
      <c r="H1441" s="186"/>
      <c r="I1441" s="187"/>
      <c r="J1441" s="186"/>
      <c r="K1441" s="188"/>
      <c r="L1441" s="188"/>
      <c r="M1441" s="188"/>
      <c r="N1441" s="188"/>
      <c r="O1441" s="188"/>
      <c r="P1441" s="197"/>
      <c r="Q1441" s="199"/>
      <c r="R1441" s="200"/>
      <c r="S1441" s="309"/>
      <c r="T1441" s="310"/>
      <c r="U1441" s="212"/>
      <c r="V1441" s="212"/>
      <c r="W1441" s="215"/>
      <c r="X1441" s="212"/>
      <c r="Y1441" s="212"/>
      <c r="Z1441" s="211"/>
      <c r="AA1441" s="228"/>
      <c r="AB1441" s="289"/>
      <c r="AC1441" s="30"/>
    </row>
    <row r="1442" spans="8:29" ht="15" customHeight="1">
      <c r="H1442" s="186"/>
      <c r="I1442" s="187"/>
      <c r="J1442" s="186"/>
      <c r="K1442" s="188"/>
      <c r="L1442" s="188"/>
      <c r="M1442" s="188"/>
      <c r="N1442" s="188"/>
      <c r="O1442" s="188"/>
      <c r="P1442" s="197"/>
      <c r="Q1442" s="199"/>
      <c r="R1442" s="200"/>
      <c r="S1442" s="309"/>
      <c r="T1442" s="310"/>
      <c r="U1442" s="212"/>
      <c r="V1442" s="212"/>
      <c r="W1442" s="215"/>
      <c r="X1442" s="212"/>
      <c r="Y1442" s="212"/>
      <c r="Z1442" s="211"/>
      <c r="AA1442" s="228"/>
      <c r="AB1442" s="289"/>
      <c r="AC1442" s="30"/>
    </row>
    <row r="1443" spans="8:29" ht="15" customHeight="1">
      <c r="H1443" s="186"/>
      <c r="I1443" s="187"/>
      <c r="J1443" s="186"/>
      <c r="K1443" s="188"/>
      <c r="L1443" s="188"/>
      <c r="M1443" s="188"/>
      <c r="N1443" s="188"/>
      <c r="O1443" s="188"/>
      <c r="P1443" s="197"/>
      <c r="Q1443" s="199"/>
      <c r="R1443" s="200"/>
      <c r="S1443" s="309"/>
      <c r="T1443" s="310"/>
      <c r="U1443" s="212"/>
      <c r="V1443" s="212"/>
      <c r="W1443" s="215"/>
      <c r="X1443" s="212"/>
      <c r="Y1443" s="212"/>
      <c r="Z1443" s="211"/>
      <c r="AA1443" s="228"/>
      <c r="AB1443" s="289"/>
      <c r="AC1443" s="30"/>
    </row>
    <row r="1444" spans="8:29" ht="15" customHeight="1">
      <c r="H1444" s="186"/>
      <c r="I1444" s="187"/>
      <c r="J1444" s="186"/>
      <c r="K1444" s="188"/>
      <c r="L1444" s="188"/>
      <c r="M1444" s="188"/>
      <c r="N1444" s="188"/>
      <c r="O1444" s="188"/>
      <c r="P1444" s="197"/>
      <c r="Q1444" s="199"/>
      <c r="R1444" s="200"/>
      <c r="S1444" s="309"/>
      <c r="T1444" s="310"/>
      <c r="U1444" s="212"/>
      <c r="V1444" s="212"/>
      <c r="W1444" s="215"/>
      <c r="X1444" s="212"/>
      <c r="Y1444" s="212"/>
      <c r="Z1444" s="211"/>
      <c r="AA1444" s="228"/>
      <c r="AB1444" s="289"/>
      <c r="AC1444" s="30"/>
    </row>
    <row r="1445" spans="8:29" ht="15" customHeight="1">
      <c r="H1445" s="186"/>
      <c r="I1445" s="187"/>
      <c r="J1445" s="186"/>
      <c r="K1445" s="188"/>
      <c r="L1445" s="188"/>
      <c r="M1445" s="188"/>
      <c r="N1445" s="188"/>
      <c r="O1445" s="188"/>
      <c r="P1445" s="197"/>
      <c r="Q1445" s="199"/>
      <c r="R1445" s="200"/>
      <c r="S1445" s="309"/>
      <c r="T1445" s="310"/>
      <c r="U1445" s="212"/>
      <c r="V1445" s="212"/>
      <c r="W1445" s="215"/>
      <c r="X1445" s="212"/>
      <c r="Y1445" s="212"/>
      <c r="Z1445" s="211"/>
      <c r="AA1445" s="228"/>
      <c r="AB1445" s="289"/>
      <c r="AC1445" s="30"/>
    </row>
    <row r="1446" spans="8:29" ht="15" customHeight="1">
      <c r="H1446" s="186"/>
      <c r="I1446" s="187"/>
      <c r="J1446" s="186"/>
      <c r="K1446" s="188"/>
      <c r="L1446" s="188"/>
      <c r="M1446" s="188"/>
      <c r="N1446" s="188"/>
      <c r="O1446" s="188"/>
      <c r="P1446" s="197"/>
      <c r="Q1446" s="199"/>
      <c r="R1446" s="200"/>
      <c r="S1446" s="309"/>
      <c r="T1446" s="310"/>
      <c r="U1446" s="212"/>
      <c r="V1446" s="212"/>
      <c r="W1446" s="215"/>
      <c r="X1446" s="212"/>
      <c r="Y1446" s="212"/>
      <c r="Z1446" s="211"/>
      <c r="AA1446" s="228"/>
      <c r="AB1446" s="289"/>
      <c r="AC1446" s="30"/>
    </row>
    <row r="1447" spans="8:29" ht="15" customHeight="1">
      <c r="H1447" s="186"/>
      <c r="I1447" s="187"/>
      <c r="J1447" s="186"/>
      <c r="K1447" s="188"/>
      <c r="L1447" s="188"/>
      <c r="M1447" s="188"/>
      <c r="N1447" s="188"/>
      <c r="O1447" s="188"/>
      <c r="P1447" s="197"/>
      <c r="Q1447" s="199"/>
      <c r="R1447" s="200"/>
      <c r="S1447" s="309"/>
      <c r="T1447" s="310"/>
      <c r="U1447" s="212"/>
      <c r="V1447" s="212"/>
      <c r="W1447" s="215"/>
      <c r="X1447" s="212"/>
      <c r="Y1447" s="212"/>
      <c r="Z1447" s="211"/>
      <c r="AA1447" s="228"/>
      <c r="AB1447" s="289"/>
      <c r="AC1447" s="30"/>
    </row>
    <row r="1448" spans="8:29" ht="15" customHeight="1">
      <c r="H1448" s="186"/>
      <c r="I1448" s="187"/>
      <c r="J1448" s="186"/>
      <c r="K1448" s="188"/>
      <c r="L1448" s="188"/>
      <c r="M1448" s="188"/>
      <c r="N1448" s="188"/>
      <c r="O1448" s="188"/>
      <c r="P1448" s="197"/>
      <c r="Q1448" s="199"/>
      <c r="R1448" s="200"/>
      <c r="S1448" s="309"/>
      <c r="T1448" s="310"/>
      <c r="U1448" s="212"/>
      <c r="V1448" s="212"/>
      <c r="W1448" s="215"/>
      <c r="X1448" s="212"/>
      <c r="Y1448" s="212"/>
      <c r="Z1448" s="211"/>
      <c r="AA1448" s="228"/>
      <c r="AB1448" s="289"/>
      <c r="AC1448" s="30"/>
    </row>
    <row r="1449" spans="8:29" ht="15" customHeight="1">
      <c r="H1449" s="186"/>
      <c r="I1449" s="187"/>
      <c r="J1449" s="186"/>
      <c r="K1449" s="188"/>
      <c r="L1449" s="188"/>
      <c r="M1449" s="188"/>
      <c r="N1449" s="188"/>
      <c r="O1449" s="188"/>
      <c r="P1449" s="197"/>
      <c r="Q1449" s="199"/>
      <c r="R1449" s="200"/>
      <c r="S1449" s="309"/>
      <c r="T1449" s="310"/>
      <c r="U1449" s="212"/>
      <c r="V1449" s="212"/>
      <c r="W1449" s="215"/>
      <c r="X1449" s="212"/>
      <c r="Y1449" s="212"/>
      <c r="Z1449" s="211"/>
      <c r="AA1449" s="228"/>
      <c r="AB1449" s="289"/>
      <c r="AC1449" s="30"/>
    </row>
    <row r="1450" spans="8:29" ht="15" customHeight="1">
      <c r="H1450" s="186"/>
      <c r="I1450" s="187"/>
      <c r="J1450" s="186"/>
      <c r="K1450" s="188"/>
      <c r="L1450" s="188"/>
      <c r="M1450" s="188"/>
      <c r="N1450" s="188"/>
      <c r="O1450" s="188"/>
      <c r="P1450" s="197"/>
      <c r="Q1450" s="199"/>
      <c r="R1450" s="200"/>
      <c r="S1450" s="309"/>
      <c r="T1450" s="310"/>
      <c r="U1450" s="212"/>
      <c r="V1450" s="212"/>
      <c r="W1450" s="215"/>
      <c r="X1450" s="212"/>
      <c r="Y1450" s="212"/>
      <c r="Z1450" s="211"/>
      <c r="AA1450" s="228"/>
      <c r="AB1450" s="289"/>
      <c r="AC1450" s="30"/>
    </row>
    <row r="1451" spans="8:29" ht="15" customHeight="1">
      <c r="H1451" s="186"/>
      <c r="I1451" s="187"/>
      <c r="J1451" s="186"/>
      <c r="K1451" s="188"/>
      <c r="L1451" s="188"/>
      <c r="M1451" s="188"/>
      <c r="N1451" s="188"/>
      <c r="O1451" s="188"/>
      <c r="P1451" s="197"/>
      <c r="Q1451" s="199"/>
      <c r="R1451" s="200"/>
      <c r="S1451" s="309"/>
      <c r="T1451" s="310"/>
      <c r="U1451" s="212"/>
      <c r="V1451" s="212"/>
      <c r="W1451" s="215"/>
      <c r="X1451" s="212"/>
      <c r="Y1451" s="212"/>
      <c r="Z1451" s="211"/>
      <c r="AA1451" s="228"/>
      <c r="AB1451" s="289"/>
      <c r="AC1451" s="30"/>
    </row>
    <row r="1452" spans="8:29" ht="15" customHeight="1">
      <c r="H1452" s="186"/>
      <c r="I1452" s="187"/>
      <c r="J1452" s="186"/>
      <c r="K1452" s="188"/>
      <c r="L1452" s="188"/>
      <c r="M1452" s="188"/>
      <c r="N1452" s="188"/>
      <c r="O1452" s="188"/>
      <c r="P1452" s="197"/>
      <c r="Q1452" s="199"/>
      <c r="R1452" s="200"/>
      <c r="S1452" s="309"/>
      <c r="T1452" s="310"/>
      <c r="U1452" s="212"/>
      <c r="V1452" s="212"/>
      <c r="W1452" s="215"/>
      <c r="X1452" s="212"/>
      <c r="Y1452" s="212"/>
      <c r="Z1452" s="211"/>
      <c r="AA1452" s="228"/>
      <c r="AB1452" s="289"/>
      <c r="AC1452" s="30"/>
    </row>
    <row r="1453" spans="8:29" ht="15" customHeight="1">
      <c r="H1453" s="186"/>
      <c r="I1453" s="187"/>
      <c r="J1453" s="186"/>
      <c r="K1453" s="188"/>
      <c r="L1453" s="188"/>
      <c r="M1453" s="188"/>
      <c r="N1453" s="188"/>
      <c r="O1453" s="188"/>
      <c r="P1453" s="197"/>
      <c r="Q1453" s="199"/>
      <c r="R1453" s="200"/>
      <c r="S1453" s="309"/>
      <c r="T1453" s="310"/>
      <c r="U1453" s="212"/>
      <c r="V1453" s="212"/>
      <c r="W1453" s="215"/>
      <c r="X1453" s="212"/>
      <c r="Y1453" s="212"/>
      <c r="Z1453" s="211"/>
      <c r="AA1453" s="228"/>
      <c r="AB1453" s="289"/>
      <c r="AC1453" s="30"/>
    </row>
    <row r="1454" spans="8:29" ht="15" customHeight="1">
      <c r="H1454" s="186"/>
      <c r="I1454" s="187"/>
      <c r="J1454" s="186"/>
      <c r="K1454" s="188"/>
      <c r="L1454" s="188"/>
      <c r="M1454" s="188"/>
      <c r="N1454" s="188"/>
      <c r="O1454" s="188"/>
      <c r="P1454" s="197"/>
      <c r="Q1454" s="199"/>
      <c r="R1454" s="200"/>
      <c r="S1454" s="309"/>
      <c r="T1454" s="310"/>
      <c r="U1454" s="212"/>
      <c r="V1454" s="212"/>
      <c r="W1454" s="215"/>
      <c r="X1454" s="212"/>
      <c r="Y1454" s="212"/>
      <c r="Z1454" s="211"/>
      <c r="AA1454" s="228"/>
      <c r="AB1454" s="289"/>
      <c r="AC1454" s="30"/>
    </row>
    <row r="1455" spans="8:29" ht="15" customHeight="1">
      <c r="H1455" s="186"/>
      <c r="I1455" s="187"/>
      <c r="J1455" s="186"/>
      <c r="K1455" s="188"/>
      <c r="L1455" s="188"/>
      <c r="M1455" s="188"/>
      <c r="N1455" s="188"/>
      <c r="O1455" s="188"/>
      <c r="P1455" s="197"/>
      <c r="Q1455" s="199"/>
      <c r="R1455" s="200"/>
      <c r="S1455" s="309"/>
      <c r="T1455" s="310"/>
      <c r="U1455" s="212"/>
      <c r="V1455" s="212"/>
      <c r="W1455" s="215"/>
      <c r="X1455" s="212"/>
      <c r="Y1455" s="212"/>
      <c r="Z1455" s="211"/>
      <c r="AA1455" s="228"/>
      <c r="AB1455" s="289"/>
      <c r="AC1455" s="30"/>
    </row>
    <row r="1456" spans="8:29" ht="15" customHeight="1">
      <c r="H1456" s="186"/>
      <c r="I1456" s="187"/>
      <c r="J1456" s="186"/>
      <c r="K1456" s="188"/>
      <c r="L1456" s="188"/>
      <c r="M1456" s="188"/>
      <c r="N1456" s="188"/>
      <c r="O1456" s="188"/>
      <c r="P1456" s="197"/>
      <c r="Q1456" s="199"/>
      <c r="R1456" s="200"/>
      <c r="S1456" s="309"/>
      <c r="T1456" s="310"/>
      <c r="U1456" s="212"/>
      <c r="V1456" s="212"/>
      <c r="W1456" s="215"/>
      <c r="X1456" s="212"/>
      <c r="Y1456" s="212"/>
      <c r="Z1456" s="211"/>
      <c r="AA1456" s="228"/>
      <c r="AB1456" s="289"/>
      <c r="AC1456" s="30"/>
    </row>
    <row r="1457" spans="8:29" ht="15" customHeight="1">
      <c r="H1457" s="186"/>
      <c r="I1457" s="187"/>
      <c r="J1457" s="186"/>
      <c r="K1457" s="188"/>
      <c r="L1457" s="188"/>
      <c r="M1457" s="188"/>
      <c r="N1457" s="188"/>
      <c r="O1457" s="188"/>
      <c r="P1457" s="197"/>
      <c r="Q1457" s="199"/>
      <c r="R1457" s="200"/>
      <c r="S1457" s="309"/>
      <c r="T1457" s="310"/>
      <c r="U1457" s="212"/>
      <c r="V1457" s="212"/>
      <c r="W1457" s="215"/>
      <c r="X1457" s="212"/>
      <c r="Y1457" s="212"/>
      <c r="Z1457" s="211"/>
      <c r="AA1457" s="228"/>
      <c r="AB1457" s="289"/>
      <c r="AC1457" s="30"/>
    </row>
    <row r="1458" spans="8:29" ht="15" customHeight="1">
      <c r="H1458" s="186"/>
      <c r="I1458" s="187"/>
      <c r="J1458" s="186"/>
      <c r="K1458" s="188"/>
      <c r="L1458" s="188"/>
      <c r="M1458" s="188"/>
      <c r="N1458" s="188"/>
      <c r="O1458" s="188"/>
      <c r="P1458" s="197"/>
      <c r="Q1458" s="199"/>
      <c r="R1458" s="200"/>
      <c r="S1458" s="309"/>
      <c r="T1458" s="310"/>
      <c r="U1458" s="212"/>
      <c r="V1458" s="212"/>
      <c r="W1458" s="215"/>
      <c r="X1458" s="212"/>
      <c r="Y1458" s="212"/>
      <c r="Z1458" s="211"/>
      <c r="AA1458" s="228"/>
      <c r="AB1458" s="289"/>
      <c r="AC1458" s="30"/>
    </row>
    <row r="1459" spans="8:29" ht="15" customHeight="1">
      <c r="H1459" s="186"/>
      <c r="I1459" s="187"/>
      <c r="J1459" s="186"/>
      <c r="K1459" s="188"/>
      <c r="L1459" s="188"/>
      <c r="M1459" s="188"/>
      <c r="N1459" s="188"/>
      <c r="O1459" s="188"/>
      <c r="P1459" s="197"/>
      <c r="Q1459" s="199"/>
      <c r="R1459" s="200"/>
      <c r="S1459" s="309"/>
      <c r="T1459" s="310"/>
      <c r="U1459" s="212"/>
      <c r="V1459" s="212"/>
      <c r="W1459" s="215"/>
      <c r="X1459" s="212"/>
      <c r="Y1459" s="212"/>
      <c r="Z1459" s="211"/>
      <c r="AA1459" s="228"/>
      <c r="AB1459" s="289"/>
      <c r="AC1459" s="30"/>
    </row>
    <row r="1460" spans="8:29" ht="15" customHeight="1">
      <c r="H1460" s="186"/>
      <c r="I1460" s="187"/>
      <c r="J1460" s="186"/>
      <c r="K1460" s="188"/>
      <c r="L1460" s="188"/>
      <c r="M1460" s="188"/>
      <c r="N1460" s="188"/>
      <c r="O1460" s="188"/>
      <c r="P1460" s="197"/>
      <c r="Q1460" s="199"/>
      <c r="R1460" s="200"/>
      <c r="S1460" s="309"/>
      <c r="T1460" s="310"/>
      <c r="U1460" s="212"/>
      <c r="V1460" s="212"/>
      <c r="W1460" s="215"/>
      <c r="X1460" s="212"/>
      <c r="Y1460" s="212"/>
      <c r="Z1460" s="211"/>
      <c r="AA1460" s="228"/>
      <c r="AB1460" s="289"/>
      <c r="AC1460" s="30"/>
    </row>
    <row r="1461" spans="8:29" ht="15" customHeight="1">
      <c r="H1461" s="186"/>
      <c r="I1461" s="187"/>
      <c r="J1461" s="186"/>
      <c r="K1461" s="188"/>
      <c r="L1461" s="188"/>
      <c r="M1461" s="188"/>
      <c r="N1461" s="188"/>
      <c r="O1461" s="188"/>
      <c r="P1461" s="197"/>
      <c r="Q1461" s="199"/>
      <c r="R1461" s="200"/>
      <c r="S1461" s="309"/>
      <c r="T1461" s="310"/>
      <c r="U1461" s="212"/>
      <c r="V1461" s="212"/>
      <c r="W1461" s="215"/>
      <c r="X1461" s="212"/>
      <c r="Y1461" s="212"/>
      <c r="Z1461" s="211"/>
      <c r="AA1461" s="228"/>
      <c r="AB1461" s="289"/>
      <c r="AC1461" s="30"/>
    </row>
    <row r="1462" spans="8:29" ht="15" customHeight="1">
      <c r="H1462" s="186"/>
      <c r="I1462" s="187"/>
      <c r="J1462" s="186"/>
      <c r="K1462" s="188"/>
      <c r="L1462" s="188"/>
      <c r="M1462" s="188"/>
      <c r="N1462" s="188"/>
      <c r="O1462" s="188"/>
      <c r="P1462" s="197"/>
      <c r="Q1462" s="199"/>
      <c r="R1462" s="200"/>
      <c r="S1462" s="309"/>
      <c r="T1462" s="310"/>
      <c r="U1462" s="212"/>
      <c r="V1462" s="212"/>
      <c r="W1462" s="215"/>
      <c r="X1462" s="212"/>
      <c r="Y1462" s="212"/>
      <c r="Z1462" s="211"/>
      <c r="AA1462" s="228"/>
      <c r="AB1462" s="289"/>
      <c r="AC1462" s="30"/>
    </row>
    <row r="1463" spans="8:29" ht="15" customHeight="1">
      <c r="H1463" s="186"/>
      <c r="I1463" s="187"/>
      <c r="J1463" s="186"/>
      <c r="K1463" s="188"/>
      <c r="L1463" s="188"/>
      <c r="M1463" s="188"/>
      <c r="N1463" s="188"/>
      <c r="O1463" s="188"/>
      <c r="P1463" s="197"/>
      <c r="Q1463" s="199"/>
      <c r="R1463" s="200"/>
      <c r="S1463" s="309"/>
      <c r="T1463" s="310"/>
      <c r="U1463" s="212"/>
      <c r="V1463" s="212"/>
      <c r="W1463" s="215"/>
      <c r="X1463" s="212"/>
      <c r="Y1463" s="212"/>
      <c r="Z1463" s="211"/>
      <c r="AA1463" s="228"/>
      <c r="AB1463" s="289"/>
      <c r="AC1463" s="30"/>
    </row>
    <row r="1464" spans="8:29" ht="15" customHeight="1">
      <c r="H1464" s="186"/>
      <c r="I1464" s="187"/>
      <c r="J1464" s="186"/>
      <c r="K1464" s="188"/>
      <c r="L1464" s="188"/>
      <c r="M1464" s="188"/>
      <c r="N1464" s="188"/>
      <c r="O1464" s="188"/>
      <c r="P1464" s="197"/>
      <c r="Q1464" s="199"/>
      <c r="R1464" s="200"/>
      <c r="S1464" s="309"/>
      <c r="T1464" s="310"/>
      <c r="U1464" s="212"/>
      <c r="V1464" s="212"/>
      <c r="W1464" s="215"/>
      <c r="X1464" s="212"/>
      <c r="Y1464" s="212"/>
      <c r="Z1464" s="211"/>
      <c r="AA1464" s="228"/>
      <c r="AB1464" s="289"/>
      <c r="AC1464" s="30"/>
    </row>
    <row r="1465" spans="8:29" ht="15" customHeight="1">
      <c r="H1465" s="186"/>
      <c r="I1465" s="187"/>
      <c r="J1465" s="186"/>
      <c r="K1465" s="188"/>
      <c r="L1465" s="188"/>
      <c r="M1465" s="188"/>
      <c r="N1465" s="188"/>
      <c r="O1465" s="188"/>
      <c r="P1465" s="197"/>
      <c r="Q1465" s="199"/>
      <c r="R1465" s="200"/>
      <c r="S1465" s="309"/>
      <c r="T1465" s="310"/>
      <c r="U1465" s="212"/>
      <c r="V1465" s="212"/>
      <c r="W1465" s="215"/>
      <c r="X1465" s="212"/>
      <c r="Y1465" s="212"/>
      <c r="Z1465" s="211"/>
      <c r="AA1465" s="228"/>
      <c r="AB1465" s="289"/>
      <c r="AC1465" s="30"/>
    </row>
    <row r="1466" spans="8:29" ht="15" customHeight="1">
      <c r="H1466" s="186"/>
      <c r="I1466" s="187"/>
      <c r="J1466" s="186"/>
      <c r="K1466" s="188"/>
      <c r="L1466" s="188"/>
      <c r="M1466" s="188"/>
      <c r="N1466" s="188"/>
      <c r="O1466" s="188"/>
      <c r="P1466" s="197"/>
      <c r="Q1466" s="199"/>
      <c r="R1466" s="200"/>
      <c r="S1466" s="309"/>
      <c r="T1466" s="310"/>
      <c r="U1466" s="212"/>
      <c r="V1466" s="212"/>
      <c r="W1466" s="215"/>
      <c r="X1466" s="212"/>
      <c r="Y1466" s="212"/>
      <c r="Z1466" s="211"/>
      <c r="AA1466" s="228"/>
      <c r="AB1466" s="289"/>
      <c r="AC1466" s="30"/>
    </row>
    <row r="1467" spans="8:29" ht="15" customHeight="1">
      <c r="H1467" s="186"/>
      <c r="I1467" s="187"/>
      <c r="J1467" s="186"/>
      <c r="K1467" s="188"/>
      <c r="L1467" s="188"/>
      <c r="M1467" s="188"/>
      <c r="N1467" s="188"/>
      <c r="O1467" s="188"/>
      <c r="P1467" s="197"/>
      <c r="Q1467" s="199"/>
      <c r="R1467" s="200"/>
      <c r="S1467" s="309"/>
      <c r="T1467" s="310"/>
      <c r="U1467" s="212"/>
      <c r="V1467" s="212"/>
      <c r="W1467" s="215"/>
      <c r="X1467" s="212"/>
      <c r="Y1467" s="212"/>
      <c r="Z1467" s="211"/>
      <c r="AA1467" s="228"/>
      <c r="AB1467" s="289"/>
      <c r="AC1467" s="30"/>
    </row>
    <row r="1468" spans="8:29" ht="15" customHeight="1">
      <c r="H1468" s="186"/>
      <c r="I1468" s="187"/>
      <c r="J1468" s="186"/>
      <c r="K1468" s="188"/>
      <c r="L1468" s="188"/>
      <c r="M1468" s="188"/>
      <c r="N1468" s="188"/>
      <c r="O1468" s="188"/>
      <c r="P1468" s="197"/>
      <c r="Q1468" s="199"/>
      <c r="R1468" s="200"/>
      <c r="S1468" s="309"/>
      <c r="T1468" s="310"/>
      <c r="U1468" s="212"/>
      <c r="V1468" s="212"/>
      <c r="W1468" s="215"/>
      <c r="X1468" s="212"/>
      <c r="Y1468" s="212"/>
      <c r="Z1468" s="211"/>
      <c r="AA1468" s="228"/>
      <c r="AB1468" s="289"/>
      <c r="AC1468" s="30"/>
    </row>
    <row r="1469" spans="8:29" ht="15" customHeight="1">
      <c r="H1469" s="186"/>
      <c r="I1469" s="187"/>
      <c r="J1469" s="186"/>
      <c r="K1469" s="188"/>
      <c r="L1469" s="188"/>
      <c r="M1469" s="188"/>
      <c r="N1469" s="188"/>
      <c r="O1469" s="188"/>
      <c r="P1469" s="197"/>
      <c r="Q1469" s="199"/>
      <c r="R1469" s="200"/>
      <c r="S1469" s="309"/>
      <c r="T1469" s="310"/>
      <c r="U1469" s="212"/>
      <c r="V1469" s="212"/>
      <c r="W1469" s="215"/>
      <c r="X1469" s="212"/>
      <c r="Y1469" s="212"/>
      <c r="Z1469" s="211"/>
      <c r="AA1469" s="228"/>
      <c r="AB1469" s="289"/>
      <c r="AC1469" s="30"/>
    </row>
    <row r="1470" spans="8:29" ht="15" customHeight="1">
      <c r="H1470" s="186"/>
      <c r="I1470" s="187"/>
      <c r="J1470" s="186"/>
      <c r="K1470" s="188"/>
      <c r="L1470" s="188"/>
      <c r="M1470" s="188"/>
      <c r="N1470" s="188"/>
      <c r="O1470" s="188"/>
      <c r="P1470" s="197"/>
      <c r="Q1470" s="199"/>
      <c r="R1470" s="200"/>
      <c r="S1470" s="309"/>
      <c r="T1470" s="310"/>
      <c r="U1470" s="212"/>
      <c r="V1470" s="212"/>
      <c r="W1470" s="215"/>
      <c r="X1470" s="212"/>
      <c r="Y1470" s="212"/>
      <c r="Z1470" s="211"/>
      <c r="AA1470" s="228"/>
      <c r="AB1470" s="289"/>
      <c r="AC1470" s="30"/>
    </row>
    <row r="1471" spans="8:29" ht="15" customHeight="1">
      <c r="H1471" s="186"/>
      <c r="I1471" s="187"/>
      <c r="J1471" s="186"/>
      <c r="K1471" s="188"/>
      <c r="L1471" s="188"/>
      <c r="M1471" s="188"/>
      <c r="N1471" s="188"/>
      <c r="O1471" s="188"/>
      <c r="P1471" s="197"/>
      <c r="Q1471" s="199"/>
      <c r="R1471" s="200"/>
      <c r="S1471" s="309"/>
      <c r="T1471" s="310"/>
      <c r="U1471" s="212"/>
      <c r="V1471" s="212"/>
      <c r="W1471" s="215"/>
      <c r="X1471" s="212"/>
      <c r="Y1471" s="212"/>
      <c r="Z1471" s="211"/>
      <c r="AA1471" s="228"/>
      <c r="AB1471" s="289"/>
      <c r="AC1471" s="30"/>
    </row>
    <row r="1472" spans="8:29" ht="15" customHeight="1">
      <c r="H1472" s="186"/>
      <c r="I1472" s="187"/>
      <c r="J1472" s="186"/>
      <c r="K1472" s="188"/>
      <c r="L1472" s="188"/>
      <c r="M1472" s="188"/>
      <c r="N1472" s="188"/>
      <c r="O1472" s="188"/>
      <c r="P1472" s="197"/>
      <c r="Q1472" s="199"/>
      <c r="R1472" s="200"/>
      <c r="S1472" s="309"/>
      <c r="T1472" s="310"/>
      <c r="U1472" s="212"/>
      <c r="V1472" s="212"/>
      <c r="W1472" s="215"/>
      <c r="X1472" s="212"/>
      <c r="Y1472" s="212"/>
      <c r="Z1472" s="211"/>
      <c r="AA1472" s="228"/>
      <c r="AB1472" s="289"/>
      <c r="AC1472" s="30"/>
    </row>
    <row r="1473" spans="8:29" ht="15" customHeight="1">
      <c r="H1473" s="186"/>
      <c r="I1473" s="187"/>
      <c r="J1473" s="186"/>
      <c r="K1473" s="188"/>
      <c r="L1473" s="188"/>
      <c r="M1473" s="188"/>
      <c r="N1473" s="188"/>
      <c r="O1473" s="188"/>
      <c r="P1473" s="197"/>
      <c r="Q1473" s="199"/>
      <c r="R1473" s="200"/>
      <c r="S1473" s="309"/>
      <c r="T1473" s="310"/>
      <c r="U1473" s="212"/>
      <c r="V1473" s="212"/>
      <c r="W1473" s="215"/>
      <c r="X1473" s="212"/>
      <c r="Y1473" s="212"/>
      <c r="Z1473" s="211"/>
      <c r="AA1473" s="228"/>
      <c r="AB1473" s="289"/>
      <c r="AC1473" s="30"/>
    </row>
    <row r="1474" spans="8:29" ht="15" customHeight="1">
      <c r="H1474" s="186"/>
      <c r="I1474" s="187"/>
      <c r="J1474" s="186"/>
      <c r="K1474" s="188"/>
      <c r="L1474" s="188"/>
      <c r="M1474" s="188"/>
      <c r="N1474" s="188"/>
      <c r="O1474" s="188"/>
      <c r="P1474" s="197"/>
      <c r="Q1474" s="199"/>
      <c r="R1474" s="200"/>
      <c r="S1474" s="309"/>
      <c r="T1474" s="310"/>
      <c r="U1474" s="212"/>
      <c r="V1474" s="212"/>
      <c r="W1474" s="215"/>
      <c r="X1474" s="212"/>
      <c r="Y1474" s="212"/>
      <c r="Z1474" s="211"/>
      <c r="AA1474" s="228"/>
      <c r="AB1474" s="289"/>
      <c r="AC1474" s="30"/>
    </row>
    <row r="1475" spans="8:29" ht="15" customHeight="1">
      <c r="H1475" s="186"/>
      <c r="I1475" s="187"/>
      <c r="J1475" s="186"/>
      <c r="K1475" s="188"/>
      <c r="L1475" s="188"/>
      <c r="M1475" s="188"/>
      <c r="N1475" s="188"/>
      <c r="O1475" s="188"/>
      <c r="P1475" s="197"/>
      <c r="Q1475" s="199"/>
      <c r="R1475" s="200"/>
      <c r="S1475" s="309"/>
      <c r="T1475" s="310"/>
      <c r="U1475" s="212"/>
      <c r="V1475" s="212"/>
      <c r="W1475" s="215"/>
      <c r="X1475" s="212"/>
      <c r="Y1475" s="212"/>
      <c r="Z1475" s="211"/>
      <c r="AA1475" s="228"/>
      <c r="AB1475" s="289"/>
      <c r="AC1475" s="30"/>
    </row>
    <row r="1476" spans="8:29" ht="15" customHeight="1">
      <c r="H1476" s="186"/>
      <c r="I1476" s="187"/>
      <c r="J1476" s="186"/>
      <c r="K1476" s="188"/>
      <c r="L1476" s="188"/>
      <c r="M1476" s="188"/>
      <c r="N1476" s="188"/>
      <c r="O1476" s="188"/>
      <c r="P1476" s="197"/>
      <c r="Q1476" s="199"/>
      <c r="R1476" s="200"/>
      <c r="S1476" s="309"/>
      <c r="T1476" s="310"/>
      <c r="U1476" s="212"/>
      <c r="V1476" s="212"/>
      <c r="W1476" s="215"/>
      <c r="X1476" s="212"/>
      <c r="Y1476" s="212"/>
      <c r="Z1476" s="211"/>
      <c r="AA1476" s="228"/>
      <c r="AB1476" s="289"/>
      <c r="AC1476" s="30"/>
    </row>
    <row r="1477" spans="8:29" ht="15" customHeight="1">
      <c r="H1477" s="186"/>
      <c r="I1477" s="187"/>
      <c r="J1477" s="186"/>
      <c r="K1477" s="188"/>
      <c r="L1477" s="188"/>
      <c r="M1477" s="188"/>
      <c r="N1477" s="188"/>
      <c r="O1477" s="188"/>
      <c r="P1477" s="197"/>
      <c r="Q1477" s="199"/>
      <c r="R1477" s="200"/>
      <c r="S1477" s="309"/>
      <c r="T1477" s="310"/>
      <c r="U1477" s="212"/>
      <c r="V1477" s="212"/>
      <c r="W1477" s="215"/>
      <c r="X1477" s="212"/>
      <c r="Y1477" s="212"/>
      <c r="Z1477" s="211"/>
      <c r="AA1477" s="228"/>
      <c r="AB1477" s="289"/>
      <c r="AC1477" s="30"/>
    </row>
    <row r="1478" spans="8:29" ht="15" customHeight="1">
      <c r="H1478" s="186"/>
      <c r="I1478" s="187"/>
      <c r="J1478" s="186"/>
      <c r="K1478" s="188"/>
      <c r="L1478" s="188"/>
      <c r="M1478" s="188"/>
      <c r="N1478" s="188"/>
      <c r="O1478" s="188"/>
      <c r="P1478" s="197"/>
      <c r="Q1478" s="199"/>
      <c r="R1478" s="200"/>
      <c r="S1478" s="309"/>
      <c r="T1478" s="310"/>
      <c r="U1478" s="212"/>
      <c r="V1478" s="212"/>
      <c r="W1478" s="215"/>
      <c r="X1478" s="212"/>
      <c r="Y1478" s="212"/>
      <c r="Z1478" s="211"/>
      <c r="AA1478" s="228"/>
      <c r="AB1478" s="289"/>
      <c r="AC1478" s="30"/>
    </row>
    <row r="1479" spans="8:29" ht="15" customHeight="1">
      <c r="H1479" s="186"/>
      <c r="I1479" s="187"/>
      <c r="J1479" s="186"/>
      <c r="K1479" s="188"/>
      <c r="L1479" s="188"/>
      <c r="M1479" s="188"/>
      <c r="N1479" s="188"/>
      <c r="O1479" s="188"/>
      <c r="P1479" s="197"/>
      <c r="Q1479" s="199"/>
      <c r="R1479" s="200"/>
      <c r="S1479" s="309"/>
      <c r="T1479" s="310"/>
      <c r="U1479" s="212"/>
      <c r="V1479" s="212"/>
      <c r="W1479" s="215"/>
      <c r="X1479" s="212"/>
      <c r="Y1479" s="212"/>
      <c r="Z1479" s="211"/>
      <c r="AA1479" s="228"/>
      <c r="AB1479" s="289"/>
      <c r="AC1479" s="30"/>
    </row>
    <row r="1480" spans="8:29" ht="15" customHeight="1">
      <c r="H1480" s="186"/>
      <c r="I1480" s="187"/>
      <c r="J1480" s="186"/>
      <c r="K1480" s="188"/>
      <c r="L1480" s="188"/>
      <c r="M1480" s="188"/>
      <c r="N1480" s="188"/>
      <c r="O1480" s="188"/>
      <c r="P1480" s="197"/>
      <c r="Q1480" s="199"/>
      <c r="R1480" s="200"/>
      <c r="S1480" s="309"/>
      <c r="T1480" s="310"/>
      <c r="U1480" s="212"/>
      <c r="V1480" s="212"/>
      <c r="W1480" s="215"/>
      <c r="X1480" s="212"/>
      <c r="Y1480" s="212"/>
      <c r="Z1480" s="211"/>
      <c r="AA1480" s="228"/>
      <c r="AB1480" s="289"/>
      <c r="AC1480" s="30"/>
    </row>
    <row r="1481" spans="8:29" ht="15" customHeight="1">
      <c r="H1481" s="186"/>
      <c r="I1481" s="187"/>
      <c r="J1481" s="186"/>
      <c r="K1481" s="188"/>
      <c r="L1481" s="188"/>
      <c r="M1481" s="188"/>
      <c r="N1481" s="188"/>
      <c r="O1481" s="188"/>
      <c r="P1481" s="197"/>
      <c r="Q1481" s="199"/>
      <c r="R1481" s="200"/>
      <c r="S1481" s="309"/>
      <c r="T1481" s="310"/>
      <c r="U1481" s="212"/>
      <c r="V1481" s="212"/>
      <c r="W1481" s="215"/>
      <c r="X1481" s="212"/>
      <c r="Y1481" s="212"/>
      <c r="Z1481" s="211"/>
      <c r="AA1481" s="228"/>
      <c r="AB1481" s="289"/>
      <c r="AC1481" s="30"/>
    </row>
    <row r="1482" spans="8:29" ht="15" customHeight="1">
      <c r="H1482" s="186"/>
      <c r="I1482" s="187"/>
      <c r="J1482" s="186"/>
      <c r="K1482" s="188"/>
      <c r="L1482" s="188"/>
      <c r="M1482" s="188"/>
      <c r="N1482" s="188"/>
      <c r="O1482" s="188"/>
      <c r="P1482" s="197"/>
      <c r="Q1482" s="199"/>
      <c r="R1482" s="200"/>
      <c r="S1482" s="309"/>
      <c r="T1482" s="310"/>
      <c r="U1482" s="212"/>
      <c r="V1482" s="212"/>
      <c r="W1482" s="215"/>
      <c r="X1482" s="212"/>
      <c r="Y1482" s="212"/>
      <c r="Z1482" s="211"/>
      <c r="AA1482" s="228"/>
      <c r="AB1482" s="289"/>
      <c r="AC1482" s="30"/>
    </row>
    <row r="1483" spans="8:29" ht="15" customHeight="1">
      <c r="H1483" s="186"/>
      <c r="I1483" s="187"/>
      <c r="J1483" s="186"/>
      <c r="K1483" s="188"/>
      <c r="L1483" s="188"/>
      <c r="M1483" s="188"/>
      <c r="N1483" s="188"/>
      <c r="O1483" s="188"/>
      <c r="P1483" s="197"/>
      <c r="Q1483" s="199"/>
      <c r="R1483" s="200"/>
      <c r="S1483" s="309"/>
      <c r="T1483" s="310"/>
      <c r="U1483" s="212"/>
      <c r="V1483" s="212"/>
      <c r="W1483" s="215"/>
      <c r="X1483" s="212"/>
      <c r="Y1483" s="212"/>
      <c r="Z1483" s="211"/>
      <c r="AA1483" s="228"/>
      <c r="AB1483" s="289"/>
      <c r="AC1483" s="30"/>
    </row>
    <row r="1484" spans="8:29" ht="15" customHeight="1">
      <c r="H1484" s="186"/>
      <c r="I1484" s="187"/>
      <c r="J1484" s="186"/>
      <c r="K1484" s="188"/>
      <c r="L1484" s="188"/>
      <c r="M1484" s="188"/>
      <c r="N1484" s="188"/>
      <c r="O1484" s="188"/>
      <c r="P1484" s="197"/>
      <c r="Q1484" s="199"/>
      <c r="R1484" s="200"/>
      <c r="S1484" s="309"/>
      <c r="T1484" s="310"/>
      <c r="U1484" s="212"/>
      <c r="V1484" s="212"/>
      <c r="W1484" s="215"/>
      <c r="X1484" s="212"/>
      <c r="Y1484" s="212"/>
      <c r="Z1484" s="211"/>
      <c r="AA1484" s="228"/>
      <c r="AB1484" s="289"/>
      <c r="AC1484" s="30"/>
    </row>
    <row r="1485" spans="8:29" ht="15" customHeight="1">
      <c r="H1485" s="186"/>
      <c r="I1485" s="187"/>
      <c r="J1485" s="186"/>
      <c r="K1485" s="188"/>
      <c r="L1485" s="188"/>
      <c r="M1485" s="188"/>
      <c r="N1485" s="188"/>
      <c r="O1485" s="188"/>
      <c r="P1485" s="197"/>
      <c r="Q1485" s="199"/>
      <c r="R1485" s="200"/>
      <c r="S1485" s="309"/>
      <c r="T1485" s="310"/>
      <c r="U1485" s="212"/>
      <c r="V1485" s="212"/>
      <c r="W1485" s="215"/>
      <c r="X1485" s="212"/>
      <c r="Y1485" s="212"/>
      <c r="Z1485" s="211"/>
      <c r="AA1485" s="228"/>
      <c r="AB1485" s="289"/>
      <c r="AC1485" s="30"/>
    </row>
    <row r="1486" spans="8:29" ht="15" customHeight="1">
      <c r="H1486" s="186"/>
      <c r="I1486" s="187"/>
      <c r="J1486" s="186"/>
      <c r="K1486" s="188"/>
      <c r="L1486" s="188"/>
      <c r="M1486" s="188"/>
      <c r="N1486" s="188"/>
      <c r="O1486" s="188"/>
      <c r="P1486" s="197"/>
      <c r="Q1486" s="199"/>
      <c r="R1486" s="200"/>
      <c r="S1486" s="309"/>
      <c r="T1486" s="310"/>
      <c r="U1486" s="212"/>
      <c r="V1486" s="212"/>
      <c r="W1486" s="215"/>
      <c r="X1486" s="212"/>
      <c r="Y1486" s="212"/>
      <c r="Z1486" s="211"/>
      <c r="AA1486" s="228"/>
      <c r="AB1486" s="289"/>
      <c r="AC1486" s="30"/>
    </row>
    <row r="1487" spans="8:29" ht="15" customHeight="1">
      <c r="H1487" s="186"/>
      <c r="I1487" s="187"/>
      <c r="J1487" s="186"/>
      <c r="K1487" s="188"/>
      <c r="L1487" s="188"/>
      <c r="M1487" s="188"/>
      <c r="N1487" s="188"/>
      <c r="O1487" s="188"/>
      <c r="P1487" s="197"/>
      <c r="Q1487" s="199"/>
      <c r="R1487" s="200"/>
      <c r="S1487" s="309"/>
      <c r="T1487" s="310"/>
      <c r="U1487" s="212"/>
      <c r="V1487" s="212"/>
      <c r="W1487" s="215"/>
      <c r="X1487" s="212"/>
      <c r="Y1487" s="212"/>
      <c r="Z1487" s="211"/>
      <c r="AA1487" s="228"/>
      <c r="AB1487" s="289"/>
      <c r="AC1487" s="30"/>
    </row>
    <row r="1488" spans="8:29" ht="15" customHeight="1">
      <c r="H1488" s="186"/>
      <c r="I1488" s="187"/>
      <c r="J1488" s="186"/>
      <c r="K1488" s="188"/>
      <c r="L1488" s="188"/>
      <c r="M1488" s="188"/>
      <c r="N1488" s="188"/>
      <c r="O1488" s="188"/>
      <c r="P1488" s="197"/>
      <c r="Q1488" s="199"/>
      <c r="R1488" s="200"/>
      <c r="S1488" s="309"/>
      <c r="T1488" s="310"/>
      <c r="U1488" s="212"/>
      <c r="V1488" s="212"/>
      <c r="W1488" s="215"/>
      <c r="X1488" s="212"/>
      <c r="Y1488" s="212"/>
      <c r="Z1488" s="211"/>
      <c r="AA1488" s="228"/>
      <c r="AB1488" s="289"/>
      <c r="AC1488" s="30"/>
    </row>
    <row r="1489" spans="8:29" ht="15" customHeight="1">
      <c r="H1489" s="186"/>
      <c r="I1489" s="187"/>
      <c r="J1489" s="186"/>
      <c r="K1489" s="188"/>
      <c r="L1489" s="188"/>
      <c r="M1489" s="188"/>
      <c r="N1489" s="188"/>
      <c r="O1489" s="188"/>
      <c r="P1489" s="197"/>
      <c r="Q1489" s="199"/>
      <c r="R1489" s="200"/>
      <c r="S1489" s="309"/>
      <c r="T1489" s="310"/>
      <c r="U1489" s="212"/>
      <c r="V1489" s="212"/>
      <c r="W1489" s="215"/>
      <c r="X1489" s="212"/>
      <c r="Y1489" s="212"/>
      <c r="Z1489" s="211"/>
      <c r="AA1489" s="228"/>
      <c r="AB1489" s="289"/>
      <c r="AC1489" s="30"/>
    </row>
    <row r="1490" spans="8:29" ht="15" customHeight="1">
      <c r="H1490" s="186"/>
      <c r="I1490" s="187"/>
      <c r="J1490" s="186"/>
      <c r="K1490" s="188"/>
      <c r="L1490" s="188"/>
      <c r="M1490" s="188"/>
      <c r="N1490" s="188"/>
      <c r="O1490" s="188"/>
      <c r="P1490" s="197"/>
      <c r="Q1490" s="199"/>
      <c r="R1490" s="200"/>
      <c r="S1490" s="309"/>
      <c r="T1490" s="310"/>
      <c r="U1490" s="212"/>
      <c r="V1490" s="212"/>
      <c r="W1490" s="215"/>
      <c r="X1490" s="212"/>
      <c r="Y1490" s="212"/>
      <c r="Z1490" s="211"/>
      <c r="AA1490" s="228"/>
      <c r="AB1490" s="289"/>
      <c r="AC1490" s="30"/>
    </row>
    <row r="1491" spans="8:29" ht="15" customHeight="1">
      <c r="H1491" s="186"/>
      <c r="I1491" s="187"/>
      <c r="J1491" s="186"/>
      <c r="K1491" s="188"/>
      <c r="L1491" s="188"/>
      <c r="M1491" s="188"/>
      <c r="N1491" s="188"/>
      <c r="O1491" s="188"/>
      <c r="P1491" s="197"/>
      <c r="Q1491" s="199"/>
      <c r="R1491" s="200"/>
      <c r="S1491" s="309"/>
      <c r="T1491" s="310"/>
      <c r="U1491" s="212"/>
      <c r="V1491" s="212"/>
      <c r="W1491" s="215"/>
      <c r="X1491" s="212"/>
      <c r="Y1491" s="212"/>
      <c r="Z1491" s="211"/>
      <c r="AA1491" s="228"/>
      <c r="AB1491" s="289"/>
      <c r="AC1491" s="30"/>
    </row>
    <row r="1492" spans="8:29" ht="15" customHeight="1">
      <c r="H1492" s="186"/>
      <c r="I1492" s="187"/>
      <c r="J1492" s="186"/>
      <c r="K1492" s="188"/>
      <c r="L1492" s="188"/>
      <c r="M1492" s="188"/>
      <c r="N1492" s="188"/>
      <c r="O1492" s="188"/>
      <c r="P1492" s="197"/>
      <c r="Q1492" s="199"/>
      <c r="R1492" s="200"/>
      <c r="S1492" s="309"/>
      <c r="T1492" s="310"/>
      <c r="U1492" s="212"/>
      <c r="V1492" s="212"/>
      <c r="W1492" s="215"/>
      <c r="X1492" s="212"/>
      <c r="Y1492" s="212"/>
      <c r="Z1492" s="211"/>
      <c r="AA1492" s="228"/>
      <c r="AB1492" s="289"/>
      <c r="AC1492" s="30"/>
    </row>
    <row r="1493" spans="8:29" ht="15" customHeight="1">
      <c r="H1493" s="186"/>
      <c r="I1493" s="187"/>
      <c r="J1493" s="186"/>
      <c r="K1493" s="188"/>
      <c r="L1493" s="188"/>
      <c r="M1493" s="188"/>
      <c r="N1493" s="188"/>
      <c r="O1493" s="188"/>
      <c r="P1493" s="197"/>
      <c r="Q1493" s="199"/>
      <c r="R1493" s="200"/>
      <c r="S1493" s="309"/>
      <c r="T1493" s="310"/>
      <c r="U1493" s="212"/>
      <c r="V1493" s="212"/>
      <c r="W1493" s="215"/>
      <c r="X1493" s="212"/>
      <c r="Y1493" s="212"/>
      <c r="Z1493" s="211"/>
      <c r="AA1493" s="228"/>
      <c r="AB1493" s="289"/>
      <c r="AC1493" s="30"/>
    </row>
    <row r="1494" spans="8:29" ht="15" customHeight="1">
      <c r="H1494" s="186"/>
      <c r="I1494" s="187"/>
      <c r="J1494" s="186"/>
      <c r="K1494" s="188"/>
      <c r="L1494" s="188"/>
      <c r="M1494" s="188"/>
      <c r="N1494" s="188"/>
      <c r="O1494" s="188"/>
      <c r="P1494" s="197"/>
      <c r="Q1494" s="199"/>
      <c r="R1494" s="200"/>
      <c r="S1494" s="309"/>
      <c r="T1494" s="310"/>
      <c r="U1494" s="212"/>
      <c r="V1494" s="212"/>
      <c r="W1494" s="215"/>
      <c r="X1494" s="212"/>
      <c r="Y1494" s="212"/>
      <c r="Z1494" s="211"/>
      <c r="AA1494" s="228"/>
      <c r="AB1494" s="289"/>
      <c r="AC1494" s="30"/>
    </row>
    <row r="1495" spans="8:29" ht="15" customHeight="1">
      <c r="H1495" s="186"/>
      <c r="I1495" s="187"/>
      <c r="J1495" s="186"/>
      <c r="K1495" s="188"/>
      <c r="L1495" s="188"/>
      <c r="M1495" s="188"/>
      <c r="N1495" s="188"/>
      <c r="O1495" s="188"/>
      <c r="P1495" s="197"/>
      <c r="Q1495" s="199"/>
      <c r="R1495" s="200"/>
      <c r="S1495" s="309"/>
      <c r="T1495" s="310"/>
      <c r="U1495" s="212"/>
      <c r="V1495" s="212"/>
      <c r="W1495" s="215"/>
      <c r="X1495" s="212"/>
      <c r="Y1495" s="212"/>
      <c r="Z1495" s="211"/>
      <c r="AA1495" s="228"/>
      <c r="AB1495" s="289"/>
      <c r="AC1495" s="30"/>
    </row>
    <row r="1496" spans="8:29" ht="15" customHeight="1">
      <c r="H1496" s="186"/>
      <c r="I1496" s="187"/>
      <c r="J1496" s="186"/>
      <c r="K1496" s="188"/>
      <c r="L1496" s="188"/>
      <c r="M1496" s="188"/>
      <c r="N1496" s="188"/>
      <c r="O1496" s="188"/>
      <c r="P1496" s="197"/>
      <c r="Q1496" s="199"/>
      <c r="R1496" s="200"/>
      <c r="S1496" s="309"/>
      <c r="T1496" s="310"/>
      <c r="U1496" s="212"/>
      <c r="V1496" s="212"/>
      <c r="W1496" s="215"/>
      <c r="X1496" s="212"/>
      <c r="Y1496" s="212"/>
      <c r="Z1496" s="211"/>
      <c r="AA1496" s="228"/>
      <c r="AB1496" s="289"/>
      <c r="AC1496" s="30"/>
    </row>
    <row r="1497" spans="8:29" ht="15" customHeight="1">
      <c r="H1497" s="186"/>
      <c r="I1497" s="187"/>
      <c r="J1497" s="186"/>
      <c r="K1497" s="188"/>
      <c r="L1497" s="188"/>
      <c r="M1497" s="188"/>
      <c r="N1497" s="188"/>
      <c r="O1497" s="188"/>
      <c r="P1497" s="197"/>
      <c r="Q1497" s="199"/>
      <c r="R1497" s="200"/>
      <c r="S1497" s="309"/>
      <c r="T1497" s="310"/>
      <c r="U1497" s="212"/>
      <c r="V1497" s="212"/>
      <c r="W1497" s="215"/>
      <c r="X1497" s="212"/>
      <c r="Y1497" s="212"/>
      <c r="Z1497" s="211"/>
      <c r="AA1497" s="228"/>
      <c r="AB1497" s="289"/>
      <c r="AC1497" s="30"/>
    </row>
    <row r="1498" spans="8:29" ht="15" customHeight="1">
      <c r="H1498" s="186"/>
      <c r="I1498" s="187"/>
      <c r="J1498" s="186"/>
      <c r="K1498" s="188"/>
      <c r="L1498" s="188"/>
      <c r="M1498" s="188"/>
      <c r="N1498" s="188"/>
      <c r="O1498" s="188"/>
      <c r="P1498" s="197"/>
      <c r="Q1498" s="199"/>
      <c r="R1498" s="200"/>
      <c r="S1498" s="309"/>
      <c r="T1498" s="310"/>
      <c r="U1498" s="212"/>
      <c r="V1498" s="212"/>
      <c r="W1498" s="215"/>
      <c r="X1498" s="212"/>
      <c r="Y1498" s="212"/>
      <c r="Z1498" s="211"/>
      <c r="AA1498" s="228"/>
      <c r="AB1498" s="289"/>
      <c r="AC1498" s="30"/>
    </row>
    <row r="1499" spans="8:29" ht="15" customHeight="1">
      <c r="H1499" s="186"/>
      <c r="I1499" s="187"/>
      <c r="J1499" s="186"/>
      <c r="K1499" s="188"/>
      <c r="L1499" s="188"/>
      <c r="M1499" s="188"/>
      <c r="N1499" s="188"/>
      <c r="O1499" s="188"/>
      <c r="P1499" s="197"/>
      <c r="Q1499" s="199"/>
      <c r="R1499" s="200"/>
      <c r="S1499" s="309"/>
      <c r="T1499" s="310"/>
      <c r="U1499" s="212"/>
      <c r="V1499" s="212"/>
      <c r="W1499" s="215"/>
      <c r="X1499" s="212"/>
      <c r="Y1499" s="212"/>
      <c r="Z1499" s="211"/>
      <c r="AA1499" s="228"/>
      <c r="AB1499" s="289"/>
      <c r="AC1499" s="30"/>
    </row>
    <row r="1500" spans="8:29" ht="15" customHeight="1">
      <c r="H1500" s="186"/>
      <c r="I1500" s="187"/>
      <c r="J1500" s="186"/>
      <c r="K1500" s="188"/>
      <c r="L1500" s="188"/>
      <c r="M1500" s="188"/>
      <c r="N1500" s="188"/>
      <c r="O1500" s="188"/>
      <c r="P1500" s="197"/>
      <c r="Q1500" s="199"/>
      <c r="R1500" s="200"/>
      <c r="S1500" s="309"/>
      <c r="T1500" s="310"/>
      <c r="U1500" s="212"/>
      <c r="V1500" s="212"/>
      <c r="W1500" s="215"/>
      <c r="X1500" s="212"/>
      <c r="Y1500" s="212"/>
      <c r="Z1500" s="211"/>
      <c r="AA1500" s="228"/>
      <c r="AB1500" s="289"/>
      <c r="AC1500" s="30"/>
    </row>
    <row r="1501" spans="8:29" ht="15" customHeight="1">
      <c r="H1501" s="186"/>
      <c r="I1501" s="187"/>
      <c r="J1501" s="186"/>
      <c r="K1501" s="188"/>
      <c r="L1501" s="188"/>
      <c r="M1501" s="188"/>
      <c r="N1501" s="188"/>
      <c r="O1501" s="188"/>
      <c r="P1501" s="197"/>
      <c r="Q1501" s="199"/>
      <c r="R1501" s="200"/>
      <c r="S1501" s="309"/>
      <c r="T1501" s="310"/>
      <c r="U1501" s="212"/>
      <c r="V1501" s="212"/>
      <c r="W1501" s="215"/>
      <c r="X1501" s="212"/>
      <c r="Y1501" s="212"/>
      <c r="Z1501" s="211"/>
      <c r="AA1501" s="228"/>
      <c r="AB1501" s="289"/>
      <c r="AC1501" s="30"/>
    </row>
    <row r="1502" spans="8:29" ht="15" customHeight="1">
      <c r="H1502" s="186"/>
      <c r="I1502" s="187"/>
      <c r="J1502" s="186"/>
      <c r="K1502" s="188"/>
      <c r="L1502" s="188"/>
      <c r="M1502" s="188"/>
      <c r="N1502" s="188"/>
      <c r="O1502" s="188"/>
      <c r="P1502" s="197"/>
      <c r="Q1502" s="199"/>
      <c r="R1502" s="200"/>
      <c r="S1502" s="309"/>
      <c r="T1502" s="310"/>
      <c r="U1502" s="212"/>
      <c r="V1502" s="212"/>
      <c r="W1502" s="215"/>
      <c r="X1502" s="212"/>
      <c r="Y1502" s="212"/>
      <c r="Z1502" s="211"/>
      <c r="AA1502" s="228"/>
      <c r="AB1502" s="289"/>
      <c r="AC1502" s="30"/>
    </row>
    <row r="1503" spans="8:29" ht="15" customHeight="1">
      <c r="H1503" s="186"/>
      <c r="I1503" s="187"/>
      <c r="J1503" s="186"/>
      <c r="K1503" s="188"/>
      <c r="L1503" s="188"/>
      <c r="M1503" s="188"/>
      <c r="N1503" s="188"/>
      <c r="O1503" s="188"/>
      <c r="P1503" s="197"/>
      <c r="Q1503" s="199"/>
      <c r="R1503" s="200"/>
      <c r="S1503" s="309"/>
      <c r="T1503" s="310"/>
      <c r="U1503" s="212"/>
      <c r="V1503" s="212"/>
      <c r="W1503" s="215"/>
      <c r="X1503" s="212"/>
      <c r="Y1503" s="212"/>
      <c r="Z1503" s="211"/>
      <c r="AA1503" s="228"/>
      <c r="AB1503" s="289"/>
      <c r="AC1503" s="30"/>
    </row>
    <row r="1504" spans="8:29" ht="15" customHeight="1">
      <c r="H1504" s="186"/>
      <c r="I1504" s="187"/>
      <c r="J1504" s="186"/>
      <c r="K1504" s="188"/>
      <c r="L1504" s="188"/>
      <c r="M1504" s="188"/>
      <c r="N1504" s="188"/>
      <c r="O1504" s="188"/>
      <c r="P1504" s="197"/>
      <c r="Q1504" s="199"/>
      <c r="R1504" s="200"/>
      <c r="S1504" s="309"/>
      <c r="T1504" s="310"/>
      <c r="U1504" s="212"/>
      <c r="V1504" s="212"/>
      <c r="W1504" s="215"/>
      <c r="X1504" s="212"/>
      <c r="Y1504" s="212"/>
      <c r="Z1504" s="211"/>
      <c r="AA1504" s="228"/>
      <c r="AB1504" s="289"/>
      <c r="AC1504" s="30"/>
    </row>
    <row r="1505" spans="8:29" ht="15" customHeight="1">
      <c r="H1505" s="186"/>
      <c r="I1505" s="187"/>
      <c r="J1505" s="186"/>
      <c r="K1505" s="188"/>
      <c r="L1505" s="188"/>
      <c r="M1505" s="188"/>
      <c r="N1505" s="188"/>
      <c r="O1505" s="188"/>
      <c r="P1505" s="197"/>
      <c r="Q1505" s="199"/>
      <c r="R1505" s="200"/>
      <c r="S1505" s="309"/>
      <c r="T1505" s="310"/>
      <c r="U1505" s="212"/>
      <c r="V1505" s="212"/>
      <c r="W1505" s="215"/>
      <c r="X1505" s="212"/>
      <c r="Y1505" s="212"/>
      <c r="Z1505" s="211"/>
      <c r="AA1505" s="228"/>
      <c r="AB1505" s="289"/>
      <c r="AC1505" s="30"/>
    </row>
    <row r="1506" spans="8:29" ht="15" customHeight="1">
      <c r="H1506" s="186"/>
      <c r="I1506" s="187"/>
      <c r="J1506" s="186"/>
      <c r="K1506" s="188"/>
      <c r="L1506" s="188"/>
      <c r="M1506" s="188"/>
      <c r="N1506" s="188"/>
      <c r="O1506" s="188"/>
      <c r="P1506" s="197"/>
      <c r="Q1506" s="199"/>
      <c r="R1506" s="200"/>
      <c r="S1506" s="309"/>
      <c r="T1506" s="310"/>
      <c r="U1506" s="212"/>
      <c r="V1506" s="212"/>
      <c r="W1506" s="215"/>
      <c r="X1506" s="212"/>
      <c r="Y1506" s="212"/>
      <c r="Z1506" s="211"/>
      <c r="AA1506" s="228"/>
      <c r="AB1506" s="289"/>
      <c r="AC1506" s="30"/>
    </row>
    <row r="1507" spans="8:29" ht="15" customHeight="1">
      <c r="H1507" s="186"/>
      <c r="I1507" s="187"/>
      <c r="J1507" s="186"/>
      <c r="K1507" s="188"/>
      <c r="L1507" s="188"/>
      <c r="M1507" s="188"/>
      <c r="N1507" s="188"/>
      <c r="O1507" s="188"/>
      <c r="P1507" s="197"/>
      <c r="Q1507" s="199"/>
      <c r="R1507" s="200"/>
      <c r="S1507" s="309"/>
      <c r="T1507" s="310"/>
      <c r="U1507" s="212"/>
      <c r="V1507" s="212"/>
      <c r="W1507" s="215"/>
      <c r="X1507" s="212"/>
      <c r="Y1507" s="212"/>
      <c r="Z1507" s="211"/>
      <c r="AA1507" s="228"/>
      <c r="AB1507" s="289"/>
      <c r="AC1507" s="30"/>
    </row>
    <row r="1508" spans="8:29" ht="15" customHeight="1">
      <c r="H1508" s="186"/>
      <c r="I1508" s="187"/>
      <c r="J1508" s="186"/>
      <c r="K1508" s="188"/>
      <c r="L1508" s="188"/>
      <c r="M1508" s="188"/>
      <c r="N1508" s="188"/>
      <c r="O1508" s="188"/>
      <c r="P1508" s="197"/>
      <c r="Q1508" s="199"/>
      <c r="R1508" s="200"/>
      <c r="S1508" s="309"/>
      <c r="T1508" s="310"/>
      <c r="U1508" s="212"/>
      <c r="V1508" s="212"/>
      <c r="W1508" s="215"/>
      <c r="X1508" s="212"/>
      <c r="Y1508" s="212"/>
      <c r="Z1508" s="211"/>
      <c r="AA1508" s="228"/>
      <c r="AB1508" s="289"/>
      <c r="AC1508" s="30"/>
    </row>
    <row r="1509" spans="8:29" ht="15" customHeight="1">
      <c r="H1509" s="186"/>
      <c r="I1509" s="187"/>
      <c r="J1509" s="186"/>
      <c r="K1509" s="188"/>
      <c r="L1509" s="188"/>
      <c r="M1509" s="188"/>
      <c r="N1509" s="188"/>
      <c r="O1509" s="188"/>
      <c r="P1509" s="197"/>
      <c r="Q1509" s="199"/>
      <c r="R1509" s="200"/>
      <c r="S1509" s="309"/>
      <c r="T1509" s="310"/>
      <c r="U1509" s="212"/>
      <c r="V1509" s="212"/>
      <c r="W1509" s="215"/>
      <c r="X1509" s="212"/>
      <c r="Y1509" s="212"/>
      <c r="Z1509" s="211"/>
      <c r="AA1509" s="228"/>
      <c r="AB1509" s="289"/>
      <c r="AC1509" s="30"/>
    </row>
    <row r="1510" spans="8:29" ht="15" customHeight="1">
      <c r="H1510" s="186"/>
      <c r="I1510" s="187"/>
      <c r="J1510" s="186"/>
      <c r="K1510" s="188"/>
      <c r="L1510" s="188"/>
      <c r="M1510" s="188"/>
      <c r="N1510" s="188"/>
      <c r="O1510" s="188"/>
      <c r="P1510" s="197"/>
      <c r="Q1510" s="199"/>
      <c r="R1510" s="200"/>
      <c r="S1510" s="309"/>
      <c r="T1510" s="310"/>
      <c r="U1510" s="212"/>
      <c r="V1510" s="212"/>
      <c r="W1510" s="215"/>
      <c r="X1510" s="212"/>
      <c r="Y1510" s="212"/>
      <c r="Z1510" s="211"/>
      <c r="AA1510" s="228"/>
      <c r="AB1510" s="289"/>
      <c r="AC1510" s="30"/>
    </row>
    <row r="1511" spans="8:29" ht="15" customHeight="1">
      <c r="H1511" s="186"/>
      <c r="I1511" s="187"/>
      <c r="J1511" s="186"/>
      <c r="K1511" s="188"/>
      <c r="L1511" s="188"/>
      <c r="M1511" s="188"/>
      <c r="N1511" s="188"/>
      <c r="O1511" s="188"/>
      <c r="P1511" s="197"/>
      <c r="Q1511" s="199"/>
      <c r="R1511" s="200"/>
      <c r="S1511" s="309"/>
      <c r="T1511" s="310"/>
      <c r="U1511" s="212"/>
      <c r="V1511" s="212"/>
      <c r="W1511" s="215"/>
      <c r="X1511" s="212"/>
      <c r="Y1511" s="212"/>
      <c r="Z1511" s="211"/>
      <c r="AA1511" s="228"/>
      <c r="AB1511" s="289"/>
      <c r="AC1511" s="30"/>
    </row>
    <row r="1512" spans="8:29" ht="15" customHeight="1">
      <c r="H1512" s="186"/>
      <c r="I1512" s="187"/>
      <c r="J1512" s="186"/>
      <c r="K1512" s="188"/>
      <c r="L1512" s="188"/>
      <c r="M1512" s="188"/>
      <c r="N1512" s="188"/>
      <c r="O1512" s="188"/>
      <c r="P1512" s="197"/>
      <c r="Q1512" s="199"/>
      <c r="R1512" s="200"/>
      <c r="S1512" s="309"/>
      <c r="T1512" s="310"/>
      <c r="U1512" s="212"/>
      <c r="V1512" s="212"/>
      <c r="W1512" s="215"/>
      <c r="X1512" s="212"/>
      <c r="Y1512" s="212"/>
      <c r="Z1512" s="211"/>
      <c r="AA1512" s="228"/>
      <c r="AB1512" s="289"/>
      <c r="AC1512" s="30"/>
    </row>
    <row r="1513" spans="8:29" ht="15" customHeight="1">
      <c r="H1513" s="186"/>
      <c r="I1513" s="187"/>
      <c r="J1513" s="186"/>
      <c r="K1513" s="188"/>
      <c r="L1513" s="188"/>
      <c r="M1513" s="188"/>
      <c r="N1513" s="188"/>
      <c r="O1513" s="188"/>
      <c r="P1513" s="197"/>
      <c r="Q1513" s="199"/>
      <c r="R1513" s="200"/>
      <c r="S1513" s="309"/>
      <c r="T1513" s="310"/>
      <c r="U1513" s="212"/>
      <c r="V1513" s="212"/>
      <c r="W1513" s="215"/>
      <c r="X1513" s="212"/>
      <c r="Y1513" s="212"/>
      <c r="Z1513" s="211"/>
      <c r="AA1513" s="228"/>
      <c r="AB1513" s="289"/>
      <c r="AC1513" s="30"/>
    </row>
    <row r="1514" spans="8:29" ht="15" customHeight="1">
      <c r="H1514" s="186"/>
      <c r="I1514" s="187"/>
      <c r="J1514" s="186"/>
      <c r="K1514" s="188"/>
      <c r="L1514" s="188"/>
      <c r="M1514" s="188"/>
      <c r="N1514" s="188"/>
      <c r="O1514" s="188"/>
      <c r="P1514" s="197"/>
      <c r="Q1514" s="199"/>
      <c r="R1514" s="200"/>
      <c r="S1514" s="309"/>
      <c r="T1514" s="310"/>
      <c r="U1514" s="212"/>
      <c r="V1514" s="212"/>
      <c r="W1514" s="215"/>
      <c r="X1514" s="212"/>
      <c r="Y1514" s="212"/>
      <c r="Z1514" s="211"/>
      <c r="AA1514" s="228"/>
      <c r="AB1514" s="289"/>
      <c r="AC1514" s="30"/>
    </row>
    <row r="1515" spans="8:29" ht="15" customHeight="1">
      <c r="H1515" s="186"/>
      <c r="I1515" s="187"/>
      <c r="J1515" s="186"/>
      <c r="K1515" s="188"/>
      <c r="L1515" s="188"/>
      <c r="M1515" s="188"/>
      <c r="N1515" s="188"/>
      <c r="O1515" s="188"/>
      <c r="P1515" s="197"/>
      <c r="Q1515" s="199"/>
      <c r="R1515" s="200"/>
      <c r="S1515" s="309"/>
      <c r="T1515" s="310"/>
      <c r="U1515" s="212"/>
      <c r="V1515" s="212"/>
      <c r="W1515" s="215"/>
      <c r="X1515" s="212"/>
      <c r="Y1515" s="212"/>
      <c r="Z1515" s="211"/>
      <c r="AA1515" s="228"/>
      <c r="AB1515" s="289"/>
      <c r="AC1515" s="30"/>
    </row>
    <row r="1516" spans="8:29" ht="15" customHeight="1">
      <c r="H1516" s="186"/>
      <c r="I1516" s="187"/>
      <c r="J1516" s="186"/>
      <c r="K1516" s="188"/>
      <c r="L1516" s="188"/>
      <c r="M1516" s="188"/>
      <c r="N1516" s="188"/>
      <c r="O1516" s="188"/>
      <c r="P1516" s="197"/>
      <c r="Q1516" s="199"/>
      <c r="R1516" s="200"/>
      <c r="S1516" s="309"/>
      <c r="T1516" s="310"/>
      <c r="U1516" s="212"/>
      <c r="V1516" s="212"/>
      <c r="W1516" s="215"/>
      <c r="X1516" s="212"/>
      <c r="Y1516" s="212"/>
      <c r="Z1516" s="211"/>
      <c r="AA1516" s="228"/>
      <c r="AB1516" s="289"/>
      <c r="AC1516" s="30"/>
    </row>
    <row r="1517" spans="8:29" ht="15" customHeight="1">
      <c r="H1517" s="186"/>
      <c r="I1517" s="187"/>
      <c r="J1517" s="186"/>
      <c r="K1517" s="188"/>
      <c r="L1517" s="188"/>
      <c r="M1517" s="188"/>
      <c r="N1517" s="188"/>
      <c r="O1517" s="188"/>
      <c r="P1517" s="197"/>
      <c r="Q1517" s="199"/>
      <c r="R1517" s="200"/>
      <c r="S1517" s="309"/>
      <c r="T1517" s="310"/>
      <c r="U1517" s="212"/>
      <c r="V1517" s="212"/>
      <c r="W1517" s="215"/>
      <c r="X1517" s="212"/>
      <c r="Y1517" s="212"/>
      <c r="Z1517" s="211"/>
      <c r="AA1517" s="228"/>
      <c r="AB1517" s="289"/>
      <c r="AC1517" s="30"/>
    </row>
    <row r="1518" spans="8:29" ht="15" customHeight="1">
      <c r="H1518" s="186"/>
      <c r="I1518" s="187"/>
      <c r="J1518" s="186"/>
      <c r="K1518" s="188"/>
      <c r="L1518" s="188"/>
      <c r="M1518" s="188"/>
      <c r="N1518" s="188"/>
      <c r="O1518" s="188"/>
      <c r="P1518" s="197"/>
      <c r="Q1518" s="199"/>
      <c r="R1518" s="200"/>
      <c r="S1518" s="309"/>
      <c r="T1518" s="310"/>
      <c r="U1518" s="212"/>
      <c r="V1518" s="212"/>
      <c r="W1518" s="215"/>
      <c r="X1518" s="212"/>
      <c r="Y1518" s="212"/>
      <c r="Z1518" s="211"/>
      <c r="AA1518" s="228"/>
      <c r="AB1518" s="289"/>
      <c r="AC1518" s="30"/>
    </row>
    <row r="1519" spans="8:29" ht="15" customHeight="1">
      <c r="H1519" s="186"/>
      <c r="I1519" s="187"/>
      <c r="J1519" s="186"/>
      <c r="K1519" s="188"/>
      <c r="L1519" s="188"/>
      <c r="M1519" s="188"/>
      <c r="N1519" s="188"/>
      <c r="O1519" s="188"/>
      <c r="P1519" s="197"/>
      <c r="Q1519" s="199"/>
      <c r="R1519" s="200"/>
      <c r="S1519" s="309"/>
      <c r="T1519" s="310"/>
      <c r="U1519" s="212"/>
      <c r="V1519" s="212"/>
      <c r="W1519" s="215"/>
      <c r="X1519" s="212"/>
      <c r="Y1519" s="212"/>
      <c r="Z1519" s="211"/>
      <c r="AA1519" s="228"/>
      <c r="AB1519" s="289"/>
      <c r="AC1519" s="30"/>
    </row>
    <row r="1520" spans="8:29" ht="15" customHeight="1">
      <c r="H1520" s="186"/>
      <c r="I1520" s="187"/>
      <c r="J1520" s="186"/>
      <c r="K1520" s="188"/>
      <c r="L1520" s="188"/>
      <c r="M1520" s="188"/>
      <c r="N1520" s="188"/>
      <c r="O1520" s="188"/>
      <c r="P1520" s="197"/>
      <c r="Q1520" s="199"/>
      <c r="R1520" s="200"/>
      <c r="S1520" s="309"/>
      <c r="T1520" s="310"/>
      <c r="U1520" s="212"/>
      <c r="V1520" s="212"/>
      <c r="W1520" s="215"/>
      <c r="X1520" s="212"/>
      <c r="Y1520" s="212"/>
      <c r="Z1520" s="211"/>
      <c r="AA1520" s="228"/>
      <c r="AB1520" s="289"/>
      <c r="AC1520" s="30"/>
    </row>
    <row r="1521" spans="8:29" ht="15" customHeight="1">
      <c r="H1521" s="186"/>
      <c r="I1521" s="187"/>
      <c r="J1521" s="186"/>
      <c r="K1521" s="188"/>
      <c r="L1521" s="188"/>
      <c r="M1521" s="188"/>
      <c r="N1521" s="188"/>
      <c r="O1521" s="188"/>
      <c r="P1521" s="197"/>
      <c r="Q1521" s="199"/>
      <c r="R1521" s="200"/>
      <c r="S1521" s="309"/>
      <c r="T1521" s="310"/>
      <c r="U1521" s="212"/>
      <c r="V1521" s="212"/>
      <c r="W1521" s="215"/>
      <c r="X1521" s="212"/>
      <c r="Y1521" s="212"/>
      <c r="Z1521" s="211"/>
      <c r="AA1521" s="228"/>
      <c r="AB1521" s="289"/>
      <c r="AC1521" s="30"/>
    </row>
    <row r="1522" spans="8:29" ht="15" customHeight="1">
      <c r="H1522" s="186"/>
      <c r="I1522" s="187"/>
      <c r="J1522" s="186"/>
      <c r="K1522" s="188"/>
      <c r="L1522" s="188"/>
      <c r="M1522" s="188"/>
      <c r="N1522" s="188"/>
      <c r="O1522" s="188"/>
      <c r="P1522" s="197"/>
      <c r="Q1522" s="199"/>
      <c r="R1522" s="200"/>
      <c r="S1522" s="309"/>
      <c r="T1522" s="310"/>
      <c r="U1522" s="212"/>
      <c r="V1522" s="212"/>
      <c r="W1522" s="215"/>
      <c r="X1522" s="212"/>
      <c r="Y1522" s="212"/>
      <c r="Z1522" s="211"/>
      <c r="AA1522" s="228"/>
      <c r="AB1522" s="289"/>
      <c r="AC1522" s="30"/>
    </row>
    <row r="1523" spans="8:29" ht="15" customHeight="1">
      <c r="H1523" s="186"/>
      <c r="I1523" s="187"/>
      <c r="J1523" s="186"/>
      <c r="K1523" s="188"/>
      <c r="L1523" s="188"/>
      <c r="M1523" s="188"/>
      <c r="N1523" s="188"/>
      <c r="O1523" s="188"/>
      <c r="P1523" s="197"/>
      <c r="Q1523" s="199"/>
      <c r="R1523" s="200"/>
      <c r="S1523" s="309"/>
      <c r="T1523" s="310"/>
      <c r="U1523" s="212"/>
      <c r="V1523" s="212"/>
      <c r="W1523" s="215"/>
      <c r="X1523" s="212"/>
      <c r="Y1523" s="212"/>
      <c r="Z1523" s="211"/>
      <c r="AA1523" s="228"/>
      <c r="AB1523" s="289"/>
      <c r="AC1523" s="30"/>
    </row>
    <row r="1524" spans="8:29" ht="15" customHeight="1">
      <c r="H1524" s="186"/>
      <c r="I1524" s="187"/>
      <c r="J1524" s="186"/>
      <c r="K1524" s="188"/>
      <c r="L1524" s="188"/>
      <c r="M1524" s="188"/>
      <c r="N1524" s="188"/>
      <c r="O1524" s="188"/>
      <c r="P1524" s="197"/>
      <c r="Q1524" s="199"/>
      <c r="R1524" s="200"/>
      <c r="S1524" s="309"/>
      <c r="T1524" s="310"/>
      <c r="U1524" s="212"/>
      <c r="V1524" s="212"/>
      <c r="W1524" s="215"/>
      <c r="X1524" s="212"/>
      <c r="Y1524" s="212"/>
      <c r="Z1524" s="211"/>
      <c r="AA1524" s="228"/>
      <c r="AB1524" s="289"/>
      <c r="AC1524" s="30"/>
    </row>
    <row r="1525" spans="8:29" ht="15" customHeight="1">
      <c r="H1525" s="186"/>
      <c r="I1525" s="187"/>
      <c r="J1525" s="186"/>
      <c r="K1525" s="188"/>
      <c r="L1525" s="188"/>
      <c r="M1525" s="188"/>
      <c r="N1525" s="188"/>
      <c r="O1525" s="188"/>
      <c r="P1525" s="197"/>
      <c r="Q1525" s="199"/>
      <c r="R1525" s="200"/>
      <c r="S1525" s="309"/>
      <c r="T1525" s="310"/>
      <c r="U1525" s="212"/>
      <c r="V1525" s="212"/>
      <c r="W1525" s="215"/>
      <c r="X1525" s="212"/>
      <c r="Y1525" s="212"/>
      <c r="Z1525" s="211"/>
      <c r="AA1525" s="228"/>
      <c r="AB1525" s="289"/>
      <c r="AC1525" s="30"/>
    </row>
    <row r="1526" spans="8:29" ht="15" customHeight="1">
      <c r="H1526" s="186"/>
      <c r="I1526" s="187"/>
      <c r="J1526" s="186"/>
      <c r="K1526" s="188"/>
      <c r="L1526" s="188"/>
      <c r="M1526" s="188"/>
      <c r="N1526" s="188"/>
      <c r="O1526" s="188"/>
      <c r="P1526" s="197"/>
      <c r="Q1526" s="199"/>
      <c r="R1526" s="200"/>
      <c r="S1526" s="309"/>
      <c r="T1526" s="310"/>
      <c r="U1526" s="212"/>
      <c r="V1526" s="212"/>
      <c r="W1526" s="215"/>
      <c r="X1526" s="212"/>
      <c r="Y1526" s="212"/>
      <c r="Z1526" s="211"/>
      <c r="AA1526" s="228"/>
      <c r="AB1526" s="289"/>
      <c r="AC1526" s="30"/>
    </row>
    <row r="1527" spans="8:29" ht="15" customHeight="1">
      <c r="H1527" s="186"/>
      <c r="I1527" s="187"/>
      <c r="J1527" s="186"/>
      <c r="K1527" s="188"/>
      <c r="L1527" s="188"/>
      <c r="M1527" s="188"/>
      <c r="N1527" s="188"/>
      <c r="O1527" s="188"/>
      <c r="P1527" s="197"/>
      <c r="Q1527" s="199"/>
      <c r="R1527" s="200"/>
      <c r="S1527" s="309"/>
      <c r="T1527" s="310"/>
      <c r="U1527" s="212"/>
      <c r="V1527" s="212"/>
      <c r="W1527" s="215"/>
      <c r="X1527" s="212"/>
      <c r="Y1527" s="212"/>
      <c r="Z1527" s="211"/>
      <c r="AA1527" s="228"/>
      <c r="AB1527" s="289"/>
      <c r="AC1527" s="30"/>
    </row>
    <row r="1528" spans="8:29" ht="15" customHeight="1">
      <c r="H1528" s="186"/>
      <c r="I1528" s="187"/>
      <c r="J1528" s="186"/>
      <c r="K1528" s="188"/>
      <c r="L1528" s="188"/>
      <c r="M1528" s="188"/>
      <c r="N1528" s="188"/>
      <c r="O1528" s="188"/>
      <c r="P1528" s="197"/>
      <c r="Q1528" s="199"/>
      <c r="R1528" s="200"/>
      <c r="S1528" s="309"/>
      <c r="T1528" s="310"/>
      <c r="U1528" s="212"/>
      <c r="V1528" s="212"/>
      <c r="W1528" s="215"/>
      <c r="X1528" s="212"/>
      <c r="Y1528" s="212"/>
      <c r="Z1528" s="211"/>
      <c r="AA1528" s="228"/>
      <c r="AB1528" s="289"/>
      <c r="AC1528" s="30"/>
    </row>
    <row r="1529" spans="8:29" ht="15" customHeight="1">
      <c r="H1529" s="186"/>
      <c r="I1529" s="187"/>
      <c r="J1529" s="186"/>
      <c r="K1529" s="188"/>
      <c r="L1529" s="188"/>
      <c r="M1529" s="188"/>
      <c r="N1529" s="188"/>
      <c r="O1529" s="188"/>
      <c r="P1529" s="197"/>
      <c r="Q1529" s="199"/>
      <c r="R1529" s="200"/>
      <c r="S1529" s="309"/>
      <c r="T1529" s="310"/>
      <c r="U1529" s="212"/>
      <c r="V1529" s="212"/>
      <c r="W1529" s="215"/>
      <c r="X1529" s="212"/>
      <c r="Y1529" s="212"/>
      <c r="Z1529" s="211"/>
      <c r="AA1529" s="228"/>
      <c r="AB1529" s="289"/>
      <c r="AC1529" s="30"/>
    </row>
    <row r="1530" spans="8:29" ht="15" customHeight="1">
      <c r="H1530" s="186"/>
      <c r="I1530" s="187"/>
      <c r="J1530" s="186"/>
      <c r="K1530" s="188"/>
      <c r="L1530" s="188"/>
      <c r="M1530" s="188"/>
      <c r="N1530" s="188"/>
      <c r="O1530" s="188"/>
      <c r="P1530" s="197"/>
      <c r="Q1530" s="199"/>
      <c r="R1530" s="200"/>
      <c r="S1530" s="309"/>
      <c r="T1530" s="310"/>
      <c r="U1530" s="212"/>
      <c r="V1530" s="212"/>
      <c r="W1530" s="215"/>
      <c r="X1530" s="212"/>
      <c r="Y1530" s="212"/>
      <c r="Z1530" s="211"/>
      <c r="AA1530" s="228"/>
      <c r="AB1530" s="289"/>
      <c r="AC1530" s="30"/>
    </row>
    <row r="1531" spans="8:29" ht="15" customHeight="1">
      <c r="H1531" s="186"/>
      <c r="I1531" s="187"/>
      <c r="J1531" s="186"/>
      <c r="K1531" s="188"/>
      <c r="L1531" s="188"/>
      <c r="M1531" s="188"/>
      <c r="N1531" s="188"/>
      <c r="O1531" s="188"/>
      <c r="P1531" s="197"/>
      <c r="Q1531" s="199"/>
      <c r="R1531" s="200"/>
      <c r="S1531" s="309"/>
      <c r="T1531" s="310"/>
      <c r="U1531" s="212"/>
      <c r="V1531" s="212"/>
      <c r="W1531" s="215"/>
      <c r="X1531" s="212"/>
      <c r="Y1531" s="212"/>
      <c r="Z1531" s="211"/>
      <c r="AA1531" s="228"/>
      <c r="AB1531" s="289"/>
      <c r="AC1531" s="30"/>
    </row>
    <row r="1532" spans="8:29" ht="15" customHeight="1">
      <c r="H1532" s="186"/>
      <c r="I1532" s="187"/>
      <c r="J1532" s="186"/>
      <c r="K1532" s="188"/>
      <c r="L1532" s="188"/>
      <c r="M1532" s="188"/>
      <c r="N1532" s="188"/>
      <c r="O1532" s="188"/>
      <c r="P1532" s="197"/>
      <c r="Q1532" s="199"/>
      <c r="R1532" s="200"/>
      <c r="S1532" s="309"/>
      <c r="T1532" s="310"/>
      <c r="U1532" s="212"/>
      <c r="V1532" s="212"/>
      <c r="W1532" s="215"/>
      <c r="X1532" s="212"/>
      <c r="Y1532" s="212"/>
      <c r="Z1532" s="211"/>
      <c r="AA1532" s="228"/>
      <c r="AB1532" s="289"/>
      <c r="AC1532" s="30"/>
    </row>
    <row r="1533" spans="8:29" ht="15" customHeight="1">
      <c r="H1533" s="186"/>
      <c r="I1533" s="187"/>
      <c r="J1533" s="186"/>
      <c r="K1533" s="188"/>
      <c r="L1533" s="188"/>
      <c r="M1533" s="188"/>
      <c r="N1533" s="188"/>
      <c r="O1533" s="188"/>
      <c r="P1533" s="197"/>
      <c r="Q1533" s="199"/>
      <c r="R1533" s="200"/>
      <c r="S1533" s="309"/>
      <c r="T1533" s="310"/>
      <c r="U1533" s="212"/>
      <c r="V1533" s="212"/>
      <c r="W1533" s="215"/>
      <c r="X1533" s="212"/>
      <c r="Y1533" s="212"/>
      <c r="Z1533" s="211"/>
      <c r="AA1533" s="228"/>
      <c r="AB1533" s="289"/>
      <c r="AC1533" s="30"/>
    </row>
    <row r="1534" spans="8:29" ht="15" customHeight="1">
      <c r="H1534" s="186"/>
      <c r="I1534" s="187"/>
      <c r="J1534" s="186"/>
      <c r="K1534" s="188"/>
      <c r="L1534" s="188"/>
      <c r="M1534" s="188"/>
      <c r="N1534" s="188"/>
      <c r="O1534" s="188"/>
      <c r="P1534" s="197"/>
      <c r="Q1534" s="199"/>
      <c r="R1534" s="200"/>
      <c r="S1534" s="309"/>
      <c r="T1534" s="310"/>
      <c r="U1534" s="212"/>
      <c r="V1534" s="212"/>
      <c r="W1534" s="215"/>
      <c r="X1534" s="212"/>
      <c r="Y1534" s="212"/>
      <c r="Z1534" s="211"/>
      <c r="AA1534" s="228"/>
      <c r="AB1534" s="289"/>
      <c r="AC1534" s="30"/>
    </row>
    <row r="1535" spans="8:29" ht="15" customHeight="1">
      <c r="H1535" s="186"/>
      <c r="I1535" s="187"/>
      <c r="J1535" s="186"/>
      <c r="K1535" s="188"/>
      <c r="L1535" s="188"/>
      <c r="M1535" s="188"/>
      <c r="N1535" s="188"/>
      <c r="O1535" s="188"/>
      <c r="P1535" s="197"/>
      <c r="Q1535" s="199"/>
      <c r="R1535" s="200"/>
      <c r="S1535" s="309"/>
      <c r="T1535" s="310"/>
      <c r="U1535" s="212"/>
      <c r="V1535" s="212"/>
      <c r="W1535" s="215"/>
      <c r="X1535" s="212"/>
      <c r="Y1535" s="212"/>
      <c r="Z1535" s="211"/>
      <c r="AA1535" s="228"/>
      <c r="AB1535" s="289"/>
      <c r="AC1535" s="30"/>
    </row>
    <row r="1536" spans="8:29" ht="15" customHeight="1">
      <c r="H1536" s="186"/>
      <c r="I1536" s="187"/>
      <c r="J1536" s="186"/>
      <c r="K1536" s="188"/>
      <c r="L1536" s="188"/>
      <c r="M1536" s="188"/>
      <c r="N1536" s="188"/>
      <c r="O1536" s="188"/>
      <c r="P1536" s="197"/>
      <c r="Q1536" s="199"/>
      <c r="R1536" s="200"/>
      <c r="S1536" s="309"/>
      <c r="T1536" s="310"/>
      <c r="U1536" s="212"/>
      <c r="V1536" s="212"/>
      <c r="W1536" s="215"/>
      <c r="X1536" s="212"/>
      <c r="Y1536" s="212"/>
      <c r="Z1536" s="211"/>
      <c r="AA1536" s="228"/>
      <c r="AB1536" s="289"/>
      <c r="AC1536" s="30"/>
    </row>
    <row r="1537" spans="8:29" ht="15" customHeight="1">
      <c r="H1537" s="186"/>
      <c r="I1537" s="187"/>
      <c r="J1537" s="186"/>
      <c r="K1537" s="188"/>
      <c r="L1537" s="188"/>
      <c r="M1537" s="188"/>
      <c r="N1537" s="188"/>
      <c r="O1537" s="188"/>
      <c r="P1537" s="197"/>
      <c r="Q1537" s="199"/>
      <c r="R1537" s="200"/>
      <c r="S1537" s="309"/>
      <c r="T1537" s="310"/>
      <c r="U1537" s="212"/>
      <c r="V1537" s="212"/>
      <c r="W1537" s="215"/>
      <c r="X1537" s="212"/>
      <c r="Y1537" s="212"/>
      <c r="Z1537" s="211"/>
      <c r="AA1537" s="228"/>
      <c r="AB1537" s="289"/>
      <c r="AC1537" s="30"/>
    </row>
    <row r="1538" spans="8:29" ht="15" customHeight="1">
      <c r="H1538" s="186"/>
      <c r="I1538" s="187"/>
      <c r="J1538" s="186"/>
      <c r="K1538" s="188"/>
      <c r="L1538" s="188"/>
      <c r="M1538" s="188"/>
      <c r="N1538" s="188"/>
      <c r="O1538" s="188"/>
      <c r="P1538" s="197"/>
      <c r="Q1538" s="199"/>
      <c r="R1538" s="200"/>
      <c r="S1538" s="309"/>
      <c r="T1538" s="310"/>
      <c r="U1538" s="212"/>
      <c r="V1538" s="212"/>
      <c r="W1538" s="215"/>
      <c r="X1538" s="212"/>
      <c r="Y1538" s="212"/>
      <c r="Z1538" s="211"/>
      <c r="AA1538" s="228"/>
      <c r="AB1538" s="289"/>
      <c r="AC1538" s="30"/>
    </row>
    <row r="1539" spans="8:29" ht="15" customHeight="1">
      <c r="H1539" s="186"/>
      <c r="I1539" s="187"/>
      <c r="J1539" s="186"/>
      <c r="K1539" s="188"/>
      <c r="L1539" s="188"/>
      <c r="M1539" s="188"/>
      <c r="N1539" s="188"/>
      <c r="O1539" s="188"/>
      <c r="P1539" s="197"/>
      <c r="Q1539" s="199"/>
      <c r="R1539" s="200"/>
      <c r="S1539" s="309"/>
      <c r="T1539" s="310"/>
      <c r="U1539" s="212"/>
      <c r="V1539" s="212"/>
      <c r="W1539" s="215"/>
      <c r="X1539" s="212"/>
      <c r="Y1539" s="212"/>
      <c r="Z1539" s="211"/>
      <c r="AA1539" s="228"/>
      <c r="AB1539" s="289"/>
      <c r="AC1539" s="30"/>
    </row>
    <row r="1540" spans="8:29" ht="15" customHeight="1">
      <c r="H1540" s="186"/>
      <c r="I1540" s="187"/>
      <c r="J1540" s="186"/>
      <c r="K1540" s="188"/>
      <c r="L1540" s="188"/>
      <c r="M1540" s="188"/>
      <c r="N1540" s="188"/>
      <c r="O1540" s="188"/>
      <c r="P1540" s="197"/>
      <c r="Q1540" s="199"/>
      <c r="R1540" s="200"/>
      <c r="S1540" s="309"/>
      <c r="T1540" s="310"/>
      <c r="U1540" s="212"/>
      <c r="V1540" s="212"/>
      <c r="W1540" s="215"/>
      <c r="X1540" s="212"/>
      <c r="Y1540" s="212"/>
      <c r="Z1540" s="211"/>
      <c r="AA1540" s="228"/>
      <c r="AB1540" s="289"/>
      <c r="AC1540" s="30"/>
    </row>
    <row r="1541" spans="8:29" ht="15" customHeight="1">
      <c r="H1541" s="186"/>
      <c r="I1541" s="187"/>
      <c r="J1541" s="186"/>
      <c r="K1541" s="188"/>
      <c r="L1541" s="188"/>
      <c r="M1541" s="188"/>
      <c r="N1541" s="188"/>
      <c r="O1541" s="188"/>
      <c r="P1541" s="197"/>
      <c r="Q1541" s="199"/>
      <c r="R1541" s="200"/>
      <c r="S1541" s="309"/>
      <c r="T1541" s="310"/>
      <c r="U1541" s="212"/>
      <c r="V1541" s="212"/>
      <c r="W1541" s="215"/>
      <c r="X1541" s="212"/>
      <c r="Y1541" s="212"/>
      <c r="Z1541" s="211"/>
      <c r="AA1541" s="228"/>
      <c r="AB1541" s="289"/>
      <c r="AC1541" s="30"/>
    </row>
    <row r="1542" spans="8:29" ht="15" customHeight="1">
      <c r="H1542" s="186"/>
      <c r="I1542" s="187"/>
      <c r="J1542" s="186"/>
      <c r="K1542" s="188"/>
      <c r="L1542" s="188"/>
      <c r="M1542" s="188"/>
      <c r="N1542" s="188"/>
      <c r="O1542" s="188"/>
      <c r="P1542" s="197"/>
      <c r="Q1542" s="199"/>
      <c r="R1542" s="200"/>
      <c r="S1542" s="309"/>
      <c r="T1542" s="310"/>
      <c r="U1542" s="212"/>
      <c r="V1542" s="212"/>
      <c r="W1542" s="215"/>
      <c r="X1542" s="212"/>
      <c r="Y1542" s="212"/>
      <c r="Z1542" s="211"/>
      <c r="AA1542" s="228"/>
      <c r="AB1542" s="289"/>
      <c r="AC1542" s="30"/>
    </row>
    <row r="1543" spans="8:29" ht="15" customHeight="1">
      <c r="H1543" s="186"/>
      <c r="I1543" s="187"/>
      <c r="J1543" s="186"/>
      <c r="K1543" s="188"/>
      <c r="L1543" s="188"/>
      <c r="M1543" s="188"/>
      <c r="N1543" s="188"/>
      <c r="O1543" s="188"/>
      <c r="P1543" s="197"/>
      <c r="Q1543" s="199"/>
      <c r="R1543" s="200"/>
      <c r="S1543" s="309"/>
      <c r="T1543" s="310"/>
      <c r="U1543" s="212"/>
      <c r="V1543" s="212"/>
      <c r="W1543" s="215"/>
      <c r="X1543" s="212"/>
      <c r="Y1543" s="212"/>
      <c r="Z1543" s="211"/>
      <c r="AA1543" s="228"/>
      <c r="AB1543" s="289"/>
      <c r="AC1543" s="30"/>
    </row>
    <row r="1544" spans="8:29" ht="15" customHeight="1">
      <c r="H1544" s="186"/>
      <c r="I1544" s="187"/>
      <c r="J1544" s="186"/>
      <c r="K1544" s="188"/>
      <c r="L1544" s="188"/>
      <c r="M1544" s="188"/>
      <c r="N1544" s="188"/>
      <c r="O1544" s="188"/>
      <c r="P1544" s="197"/>
      <c r="Q1544" s="199"/>
      <c r="R1544" s="200"/>
      <c r="S1544" s="309"/>
      <c r="T1544" s="310"/>
      <c r="U1544" s="212"/>
      <c r="V1544" s="212"/>
      <c r="W1544" s="215"/>
      <c r="X1544" s="212"/>
      <c r="Y1544" s="212"/>
      <c r="Z1544" s="211"/>
      <c r="AA1544" s="228"/>
      <c r="AB1544" s="289"/>
      <c r="AC1544" s="30"/>
    </row>
    <row r="1545" spans="8:29" ht="15" customHeight="1">
      <c r="H1545" s="186"/>
      <c r="I1545" s="187"/>
      <c r="J1545" s="186"/>
      <c r="K1545" s="188"/>
      <c r="L1545" s="188"/>
      <c r="M1545" s="188"/>
      <c r="N1545" s="188"/>
      <c r="O1545" s="188"/>
      <c r="P1545" s="197"/>
      <c r="Q1545" s="199"/>
      <c r="R1545" s="200"/>
      <c r="S1545" s="309"/>
      <c r="T1545" s="310"/>
      <c r="U1545" s="212"/>
      <c r="V1545" s="212"/>
      <c r="W1545" s="215"/>
      <c r="X1545" s="212"/>
      <c r="Y1545" s="212"/>
      <c r="Z1545" s="211"/>
      <c r="AA1545" s="228"/>
      <c r="AB1545" s="289"/>
      <c r="AC1545" s="30"/>
    </row>
    <row r="1546" spans="8:29" ht="15" customHeight="1">
      <c r="H1546" s="186"/>
      <c r="I1546" s="187"/>
      <c r="J1546" s="186"/>
      <c r="K1546" s="188"/>
      <c r="L1546" s="188"/>
      <c r="M1546" s="188"/>
      <c r="N1546" s="188"/>
      <c r="O1546" s="188"/>
      <c r="P1546" s="197"/>
      <c r="Q1546" s="199"/>
      <c r="R1546" s="200"/>
      <c r="S1546" s="309"/>
      <c r="T1546" s="310"/>
      <c r="U1546" s="212"/>
      <c r="V1546" s="212"/>
      <c r="W1546" s="215"/>
      <c r="X1546" s="212"/>
      <c r="Y1546" s="212"/>
      <c r="Z1546" s="211"/>
      <c r="AA1546" s="228"/>
      <c r="AB1546" s="289"/>
      <c r="AC1546" s="30"/>
    </row>
    <row r="1547" spans="8:29" ht="15" customHeight="1">
      <c r="H1547" s="186"/>
      <c r="I1547" s="187"/>
      <c r="J1547" s="186"/>
      <c r="K1547" s="188"/>
      <c r="L1547" s="188"/>
      <c r="M1547" s="188"/>
      <c r="N1547" s="188"/>
      <c r="O1547" s="188"/>
      <c r="P1547" s="197"/>
      <c r="Q1547" s="199"/>
      <c r="R1547" s="200"/>
      <c r="S1547" s="309"/>
      <c r="T1547" s="310"/>
      <c r="U1547" s="212"/>
      <c r="V1547" s="212"/>
      <c r="W1547" s="215"/>
      <c r="X1547" s="212"/>
      <c r="Y1547" s="212"/>
      <c r="Z1547" s="211"/>
      <c r="AA1547" s="228"/>
      <c r="AB1547" s="289"/>
      <c r="AC1547" s="30"/>
    </row>
    <row r="1548" spans="8:29" ht="15" customHeight="1">
      <c r="H1548" s="186"/>
      <c r="I1548" s="187"/>
      <c r="J1548" s="186"/>
      <c r="K1548" s="188"/>
      <c r="L1548" s="188"/>
      <c r="M1548" s="188"/>
      <c r="N1548" s="188"/>
      <c r="O1548" s="188"/>
      <c r="P1548" s="197"/>
      <c r="Q1548" s="199"/>
      <c r="R1548" s="200"/>
      <c r="S1548" s="309"/>
      <c r="T1548" s="310"/>
      <c r="U1548" s="212"/>
      <c r="V1548" s="212"/>
      <c r="W1548" s="215"/>
      <c r="X1548" s="212"/>
      <c r="Y1548" s="212"/>
      <c r="Z1548" s="211"/>
      <c r="AA1548" s="228"/>
      <c r="AB1548" s="289"/>
      <c r="AC1548" s="30"/>
    </row>
    <row r="1549" spans="8:29" ht="15" customHeight="1">
      <c r="H1549" s="186"/>
      <c r="I1549" s="187"/>
      <c r="J1549" s="186"/>
      <c r="K1549" s="188"/>
      <c r="L1549" s="188"/>
      <c r="M1549" s="188"/>
      <c r="N1549" s="188"/>
      <c r="O1549" s="188"/>
      <c r="P1549" s="197"/>
      <c r="Q1549" s="199"/>
      <c r="R1549" s="200"/>
      <c r="S1549" s="309"/>
      <c r="T1549" s="310"/>
      <c r="U1549" s="212"/>
      <c r="V1549" s="212"/>
      <c r="W1549" s="215"/>
      <c r="X1549" s="212"/>
      <c r="Y1549" s="212"/>
      <c r="Z1549" s="211"/>
      <c r="AA1549" s="228"/>
      <c r="AB1549" s="289"/>
      <c r="AC1549" s="30"/>
    </row>
    <row r="1550" spans="8:29" ht="15" customHeight="1">
      <c r="H1550" s="186"/>
      <c r="I1550" s="187"/>
      <c r="J1550" s="186"/>
      <c r="K1550" s="188"/>
      <c r="L1550" s="188"/>
      <c r="M1550" s="188"/>
      <c r="N1550" s="188"/>
      <c r="O1550" s="188"/>
      <c r="P1550" s="197"/>
      <c r="Q1550" s="199"/>
      <c r="R1550" s="200"/>
      <c r="S1550" s="309"/>
      <c r="T1550" s="310"/>
      <c r="U1550" s="212"/>
      <c r="V1550" s="212"/>
      <c r="W1550" s="215"/>
      <c r="X1550" s="212"/>
      <c r="Y1550" s="212"/>
      <c r="Z1550" s="211"/>
      <c r="AA1550" s="228"/>
      <c r="AB1550" s="289"/>
      <c r="AC1550" s="30"/>
    </row>
    <row r="1551" spans="19:29" ht="15" customHeight="1">
      <c r="S1551" s="308"/>
      <c r="T1551" s="311"/>
      <c r="AB1551" s="228"/>
      <c r="AC1551" s="30"/>
    </row>
    <row r="1552" spans="19:29" ht="15" customHeight="1">
      <c r="S1552" s="308"/>
      <c r="T1552" s="311"/>
      <c r="AB1552" s="228"/>
      <c r="AC1552" s="30"/>
    </row>
    <row r="1553" spans="19:29" ht="15" customHeight="1">
      <c r="S1553" s="308"/>
      <c r="T1553" s="311"/>
      <c r="AB1553" s="228"/>
      <c r="AC1553" s="30"/>
    </row>
    <row r="1554" spans="19:29" ht="15" customHeight="1">
      <c r="S1554" s="308"/>
      <c r="T1554" s="311"/>
      <c r="AB1554" s="228"/>
      <c r="AC1554" s="30"/>
    </row>
    <row r="1555" spans="19:29" ht="15" customHeight="1">
      <c r="S1555" s="308"/>
      <c r="T1555" s="311"/>
      <c r="AB1555" s="228"/>
      <c r="AC1555" s="30"/>
    </row>
    <row r="1556" spans="19:29" ht="15" customHeight="1">
      <c r="S1556" s="308"/>
      <c r="T1556" s="311"/>
      <c r="AB1556" s="228"/>
      <c r="AC1556" s="30"/>
    </row>
    <row r="1557" spans="19:29" ht="15" customHeight="1">
      <c r="S1557" s="308"/>
      <c r="T1557" s="311"/>
      <c r="AB1557" s="228"/>
      <c r="AC1557" s="30"/>
    </row>
    <row r="1558" spans="19:29" ht="15" customHeight="1">
      <c r="S1558" s="308"/>
      <c r="T1558" s="311"/>
      <c r="AB1558" s="228"/>
      <c r="AC1558" s="30"/>
    </row>
    <row r="1559" spans="19:29" ht="15" customHeight="1">
      <c r="S1559" s="308"/>
      <c r="T1559" s="311"/>
      <c r="AB1559" s="228"/>
      <c r="AC1559" s="30"/>
    </row>
    <row r="1560" spans="19:29" ht="15" customHeight="1">
      <c r="S1560" s="308"/>
      <c r="T1560" s="311"/>
      <c r="AB1560" s="228"/>
      <c r="AC1560" s="30"/>
    </row>
    <row r="1561" spans="19:29" ht="15" customHeight="1">
      <c r="S1561" s="308"/>
      <c r="T1561" s="311"/>
      <c r="AB1561" s="228"/>
      <c r="AC1561" s="30"/>
    </row>
    <row r="1562" spans="19:29" ht="15" customHeight="1">
      <c r="S1562" s="308"/>
      <c r="T1562" s="311"/>
      <c r="AB1562" s="228"/>
      <c r="AC1562" s="30"/>
    </row>
    <row r="1563" spans="19:29" ht="15" customHeight="1">
      <c r="S1563" s="308"/>
      <c r="T1563" s="311"/>
      <c r="AB1563" s="228"/>
      <c r="AC1563" s="30"/>
    </row>
    <row r="1564" spans="19:29" ht="15" customHeight="1">
      <c r="S1564" s="308"/>
      <c r="T1564" s="311"/>
      <c r="AB1564" s="228"/>
      <c r="AC1564" s="30"/>
    </row>
    <row r="1565" spans="19:29" ht="15" customHeight="1">
      <c r="S1565" s="308"/>
      <c r="T1565" s="311"/>
      <c r="AB1565" s="228"/>
      <c r="AC1565" s="30"/>
    </row>
    <row r="1566" spans="19:29" ht="15" customHeight="1">
      <c r="S1566" s="308"/>
      <c r="T1566" s="311"/>
      <c r="AB1566" s="228"/>
      <c r="AC1566" s="30"/>
    </row>
    <row r="1567" spans="19:29" ht="15" customHeight="1">
      <c r="S1567" s="308"/>
      <c r="T1567" s="311"/>
      <c r="AB1567" s="228"/>
      <c r="AC1567" s="30"/>
    </row>
    <row r="1568" spans="19:29" ht="15" customHeight="1">
      <c r="S1568" s="308"/>
      <c r="T1568" s="311"/>
      <c r="AB1568" s="228"/>
      <c r="AC1568" s="30"/>
    </row>
    <row r="1569" spans="19:29" ht="15" customHeight="1">
      <c r="S1569" s="308"/>
      <c r="T1569" s="311"/>
      <c r="AB1569" s="228"/>
      <c r="AC1569" s="30"/>
    </row>
    <row r="1570" spans="19:29" ht="15" customHeight="1">
      <c r="S1570" s="308"/>
      <c r="T1570" s="311"/>
      <c r="AB1570" s="228"/>
      <c r="AC1570" s="30"/>
    </row>
    <row r="1571" spans="19:29" ht="15" customHeight="1">
      <c r="S1571" s="308"/>
      <c r="T1571" s="311"/>
      <c r="AB1571" s="228"/>
      <c r="AC1571" s="30"/>
    </row>
    <row r="1572" spans="19:29" ht="15" customHeight="1">
      <c r="S1572" s="308"/>
      <c r="T1572" s="311"/>
      <c r="AB1572" s="228"/>
      <c r="AC1572" s="30"/>
    </row>
    <row r="1573" spans="19:29" ht="15" customHeight="1">
      <c r="S1573" s="308"/>
      <c r="T1573" s="311"/>
      <c r="AB1573" s="228"/>
      <c r="AC1573" s="30"/>
    </row>
    <row r="1574" spans="19:29" ht="15" customHeight="1">
      <c r="S1574" s="308"/>
      <c r="T1574" s="311"/>
      <c r="AB1574" s="228"/>
      <c r="AC1574" s="30"/>
    </row>
    <row r="1575" spans="19:29" ht="15" customHeight="1">
      <c r="S1575" s="308"/>
      <c r="T1575" s="311"/>
      <c r="AB1575" s="228"/>
      <c r="AC1575" s="30"/>
    </row>
    <row r="1576" spans="19:29" ht="15" customHeight="1">
      <c r="S1576" s="308"/>
      <c r="T1576" s="311"/>
      <c r="AB1576" s="228"/>
      <c r="AC1576" s="30"/>
    </row>
    <row r="1577" spans="19:29" ht="15" customHeight="1">
      <c r="S1577" s="308"/>
      <c r="T1577" s="311"/>
      <c r="AB1577" s="228"/>
      <c r="AC1577" s="30"/>
    </row>
    <row r="1578" spans="19:29" ht="15" customHeight="1">
      <c r="S1578" s="308"/>
      <c r="T1578" s="311"/>
      <c r="AB1578" s="228"/>
      <c r="AC1578" s="30"/>
    </row>
    <row r="1579" spans="19:29" ht="15" customHeight="1">
      <c r="S1579" s="308"/>
      <c r="T1579" s="311"/>
      <c r="AB1579" s="228"/>
      <c r="AC1579" s="30"/>
    </row>
    <row r="1580" spans="19:29" ht="15" customHeight="1">
      <c r="S1580" s="308"/>
      <c r="T1580" s="311"/>
      <c r="AB1580" s="228"/>
      <c r="AC1580" s="30"/>
    </row>
    <row r="1581" spans="19:29" ht="15" customHeight="1">
      <c r="S1581" s="308"/>
      <c r="T1581" s="311"/>
      <c r="AB1581" s="228"/>
      <c r="AC1581" s="30"/>
    </row>
    <row r="1582" spans="19:29" ht="15" customHeight="1">
      <c r="S1582" s="308"/>
      <c r="T1582" s="311"/>
      <c r="AB1582" s="228"/>
      <c r="AC1582" s="30"/>
    </row>
    <row r="1583" spans="19:29" ht="15" customHeight="1">
      <c r="S1583" s="308"/>
      <c r="T1583" s="311"/>
      <c r="AB1583" s="228"/>
      <c r="AC1583" s="30"/>
    </row>
    <row r="1584" spans="19:29" ht="15" customHeight="1">
      <c r="S1584" s="308"/>
      <c r="T1584" s="311"/>
      <c r="AB1584" s="228"/>
      <c r="AC1584" s="30"/>
    </row>
    <row r="1585" spans="19:29" ht="15" customHeight="1">
      <c r="S1585" s="308"/>
      <c r="T1585" s="311"/>
      <c r="AB1585" s="228"/>
      <c r="AC1585" s="30"/>
    </row>
    <row r="1586" spans="19:29" ht="15" customHeight="1">
      <c r="S1586" s="308"/>
      <c r="T1586" s="311"/>
      <c r="AB1586" s="228"/>
      <c r="AC1586" s="30"/>
    </row>
    <row r="1587" spans="19:29" ht="15" customHeight="1">
      <c r="S1587" s="308"/>
      <c r="T1587" s="311"/>
      <c r="AB1587" s="228"/>
      <c r="AC1587" s="30"/>
    </row>
    <row r="1588" spans="19:29" ht="15" customHeight="1">
      <c r="S1588" s="308"/>
      <c r="T1588" s="311"/>
      <c r="AB1588" s="228"/>
      <c r="AC1588" s="30"/>
    </row>
    <row r="1589" spans="19:29" ht="15" customHeight="1">
      <c r="S1589" s="308"/>
      <c r="T1589" s="311"/>
      <c r="AB1589" s="228"/>
      <c r="AC1589" s="30"/>
    </row>
    <row r="1590" spans="19:29" ht="15" customHeight="1">
      <c r="S1590" s="308"/>
      <c r="T1590" s="311"/>
      <c r="AB1590" s="228"/>
      <c r="AC1590" s="30"/>
    </row>
    <row r="1591" spans="19:29" ht="15" customHeight="1">
      <c r="S1591" s="308"/>
      <c r="T1591" s="311"/>
      <c r="AB1591" s="228"/>
      <c r="AC1591" s="30"/>
    </row>
    <row r="1592" spans="19:29" ht="15" customHeight="1">
      <c r="S1592" s="308"/>
      <c r="T1592" s="311"/>
      <c r="AB1592" s="228"/>
      <c r="AC1592" s="30"/>
    </row>
    <row r="1593" spans="19:29" ht="15" customHeight="1">
      <c r="S1593" s="308"/>
      <c r="T1593" s="311"/>
      <c r="AB1593" s="228"/>
      <c r="AC1593" s="30"/>
    </row>
    <row r="1594" spans="19:29" ht="15" customHeight="1">
      <c r="S1594" s="308"/>
      <c r="T1594" s="311"/>
      <c r="AB1594" s="228"/>
      <c r="AC1594" s="30"/>
    </row>
    <row r="1595" spans="19:29" ht="15" customHeight="1">
      <c r="S1595" s="308"/>
      <c r="T1595" s="311"/>
      <c r="AB1595" s="228"/>
      <c r="AC1595" s="30"/>
    </row>
    <row r="1596" spans="19:29" ht="15" customHeight="1">
      <c r="S1596" s="308"/>
      <c r="T1596" s="311"/>
      <c r="AB1596" s="228"/>
      <c r="AC1596" s="30"/>
    </row>
    <row r="1597" spans="19:29" ht="15" customHeight="1">
      <c r="S1597" s="308"/>
      <c r="T1597" s="311"/>
      <c r="AB1597" s="228"/>
      <c r="AC1597" s="30"/>
    </row>
    <row r="1598" spans="19:29" ht="15" customHeight="1">
      <c r="S1598" s="308"/>
      <c r="T1598" s="311"/>
      <c r="AB1598" s="228"/>
      <c r="AC1598" s="30"/>
    </row>
    <row r="1599" spans="19:29" ht="15" customHeight="1">
      <c r="S1599" s="308"/>
      <c r="T1599" s="311"/>
      <c r="AB1599" s="228"/>
      <c r="AC1599" s="30"/>
    </row>
    <row r="1600" spans="19:29" ht="15" customHeight="1">
      <c r="S1600" s="308"/>
      <c r="T1600" s="311"/>
      <c r="AB1600" s="228"/>
      <c r="AC1600" s="30"/>
    </row>
    <row r="1601" spans="19:29" ht="15" customHeight="1">
      <c r="S1601" s="308"/>
      <c r="T1601" s="311"/>
      <c r="AB1601" s="228"/>
      <c r="AC1601" s="30"/>
    </row>
    <row r="1602" spans="19:29" ht="15" customHeight="1">
      <c r="S1602" s="308"/>
      <c r="T1602" s="311"/>
      <c r="AB1602" s="228"/>
      <c r="AC1602" s="30"/>
    </row>
    <row r="1603" spans="19:29" ht="15" customHeight="1">
      <c r="S1603" s="308"/>
      <c r="T1603" s="311"/>
      <c r="AB1603" s="228"/>
      <c r="AC1603" s="30"/>
    </row>
    <row r="1604" spans="19:29" ht="15" customHeight="1">
      <c r="S1604" s="308"/>
      <c r="T1604" s="311"/>
      <c r="AB1604" s="228"/>
      <c r="AC1604" s="30"/>
    </row>
    <row r="1605" spans="19:29" ht="15" customHeight="1">
      <c r="S1605" s="308"/>
      <c r="T1605" s="311"/>
      <c r="AB1605" s="228"/>
      <c r="AC1605" s="30"/>
    </row>
    <row r="1606" spans="19:29" ht="15" customHeight="1">
      <c r="S1606" s="308"/>
      <c r="T1606" s="311"/>
      <c r="AB1606" s="228"/>
      <c r="AC1606" s="30"/>
    </row>
    <row r="1607" spans="19:29" ht="15" customHeight="1">
      <c r="S1607" s="308"/>
      <c r="T1607" s="311"/>
      <c r="AB1607" s="228"/>
      <c r="AC1607" s="30"/>
    </row>
    <row r="1608" spans="19:29" ht="15" customHeight="1">
      <c r="S1608" s="308"/>
      <c r="T1608" s="311"/>
      <c r="AB1608" s="228"/>
      <c r="AC1608" s="30"/>
    </row>
    <row r="1609" spans="19:29" ht="15" customHeight="1">
      <c r="S1609" s="308"/>
      <c r="T1609" s="311"/>
      <c r="AB1609" s="228"/>
      <c r="AC1609" s="30"/>
    </row>
    <row r="1610" spans="19:29" ht="15" customHeight="1">
      <c r="S1610" s="308"/>
      <c r="T1610" s="311"/>
      <c r="AB1610" s="228"/>
      <c r="AC1610" s="30"/>
    </row>
    <row r="1611" spans="19:29" ht="15" customHeight="1">
      <c r="S1611" s="308"/>
      <c r="T1611" s="311"/>
      <c r="AB1611" s="228"/>
      <c r="AC1611" s="30"/>
    </row>
    <row r="1612" spans="19:29" ht="15" customHeight="1">
      <c r="S1612" s="308"/>
      <c r="T1612" s="311"/>
      <c r="AB1612" s="228"/>
      <c r="AC1612" s="30"/>
    </row>
    <row r="1613" spans="19:29" ht="15" customHeight="1">
      <c r="S1613" s="308"/>
      <c r="T1613" s="311"/>
      <c r="AB1613" s="228"/>
      <c r="AC1613" s="30"/>
    </row>
    <row r="1614" spans="19:29" ht="15" customHeight="1">
      <c r="S1614" s="308"/>
      <c r="T1614" s="311"/>
      <c r="AB1614" s="228"/>
      <c r="AC1614" s="30"/>
    </row>
    <row r="1615" spans="19:29" ht="15" customHeight="1">
      <c r="S1615" s="308"/>
      <c r="T1615" s="311"/>
      <c r="AB1615" s="228"/>
      <c r="AC1615" s="30"/>
    </row>
    <row r="1616" spans="19:29" ht="15" customHeight="1">
      <c r="S1616" s="308"/>
      <c r="T1616" s="311"/>
      <c r="AB1616" s="228"/>
      <c r="AC1616" s="30"/>
    </row>
    <row r="1617" spans="19:29" ht="15" customHeight="1">
      <c r="S1617" s="308"/>
      <c r="T1617" s="311"/>
      <c r="AB1617" s="228"/>
      <c r="AC1617" s="30"/>
    </row>
    <row r="1618" spans="19:29" ht="15" customHeight="1">
      <c r="S1618" s="308"/>
      <c r="T1618" s="311"/>
      <c r="AB1618" s="228"/>
      <c r="AC1618" s="30"/>
    </row>
    <row r="1619" spans="19:29" ht="15" customHeight="1">
      <c r="S1619" s="308"/>
      <c r="T1619" s="311"/>
      <c r="AB1619" s="228"/>
      <c r="AC1619" s="30"/>
    </row>
    <row r="1620" spans="19:29" ht="15" customHeight="1">
      <c r="S1620" s="308"/>
      <c r="T1620" s="311"/>
      <c r="AB1620" s="228"/>
      <c r="AC1620" s="30"/>
    </row>
    <row r="1621" spans="19:29" ht="15" customHeight="1">
      <c r="S1621" s="308"/>
      <c r="T1621" s="311"/>
      <c r="AB1621" s="228"/>
      <c r="AC1621" s="30"/>
    </row>
    <row r="1622" spans="19:29" ht="15" customHeight="1">
      <c r="S1622" s="308"/>
      <c r="T1622" s="311"/>
      <c r="AB1622" s="228"/>
      <c r="AC1622" s="30"/>
    </row>
    <row r="1623" spans="19:29" ht="15" customHeight="1">
      <c r="S1623" s="308"/>
      <c r="T1623" s="311"/>
      <c r="AB1623" s="228"/>
      <c r="AC1623" s="30"/>
    </row>
    <row r="1624" spans="19:29" ht="15" customHeight="1">
      <c r="S1624" s="308"/>
      <c r="T1624" s="311"/>
      <c r="AB1624" s="228"/>
      <c r="AC1624" s="30"/>
    </row>
    <row r="1625" spans="19:29" ht="15" customHeight="1">
      <c r="S1625" s="308"/>
      <c r="T1625" s="311"/>
      <c r="AB1625" s="228"/>
      <c r="AC1625" s="30"/>
    </row>
    <row r="1626" spans="19:29" ht="15" customHeight="1">
      <c r="S1626" s="308"/>
      <c r="T1626" s="311"/>
      <c r="AB1626" s="228"/>
      <c r="AC1626" s="30"/>
    </row>
    <row r="1627" spans="19:29" ht="15" customHeight="1">
      <c r="S1627" s="308"/>
      <c r="T1627" s="311"/>
      <c r="AB1627" s="228"/>
      <c r="AC1627" s="30"/>
    </row>
    <row r="1628" spans="19:29" ht="15" customHeight="1">
      <c r="S1628" s="308"/>
      <c r="T1628" s="311"/>
      <c r="AB1628" s="228"/>
      <c r="AC1628" s="30"/>
    </row>
    <row r="1629" spans="19:29" ht="15" customHeight="1">
      <c r="S1629" s="308"/>
      <c r="T1629" s="311"/>
      <c r="AB1629" s="228"/>
      <c r="AC1629" s="30"/>
    </row>
    <row r="1630" spans="19:29" ht="15" customHeight="1">
      <c r="S1630" s="308"/>
      <c r="T1630" s="311"/>
      <c r="AB1630" s="228"/>
      <c r="AC1630" s="30"/>
    </row>
    <row r="1631" spans="19:29" ht="15" customHeight="1">
      <c r="S1631" s="308"/>
      <c r="T1631" s="311"/>
      <c r="AB1631" s="228"/>
      <c r="AC1631" s="30"/>
    </row>
    <row r="1632" spans="19:29" ht="15" customHeight="1">
      <c r="S1632" s="308"/>
      <c r="T1632" s="311"/>
      <c r="AB1632" s="228"/>
      <c r="AC1632" s="30"/>
    </row>
    <row r="1633" spans="19:29" ht="15" customHeight="1">
      <c r="S1633" s="308"/>
      <c r="T1633" s="311"/>
      <c r="AB1633" s="228"/>
      <c r="AC1633" s="30"/>
    </row>
    <row r="1634" spans="19:29" ht="15" customHeight="1">
      <c r="S1634" s="308"/>
      <c r="T1634" s="311"/>
      <c r="AB1634" s="228"/>
      <c r="AC1634" s="30"/>
    </row>
    <row r="1635" spans="19:29" ht="15" customHeight="1">
      <c r="S1635" s="308"/>
      <c r="T1635" s="311"/>
      <c r="AB1635" s="228"/>
      <c r="AC1635" s="30"/>
    </row>
    <row r="1636" spans="19:29" ht="15" customHeight="1">
      <c r="S1636" s="308"/>
      <c r="T1636" s="311"/>
      <c r="AB1636" s="228"/>
      <c r="AC1636" s="30"/>
    </row>
    <row r="1637" spans="19:29" ht="15" customHeight="1">
      <c r="S1637" s="308"/>
      <c r="T1637" s="311"/>
      <c r="AB1637" s="228"/>
      <c r="AC1637" s="30"/>
    </row>
    <row r="1638" spans="19:29" ht="15" customHeight="1">
      <c r="S1638" s="308"/>
      <c r="T1638" s="311"/>
      <c r="AB1638" s="228"/>
      <c r="AC1638" s="30"/>
    </row>
    <row r="1639" spans="19:29" ht="15" customHeight="1">
      <c r="S1639" s="308"/>
      <c r="T1639" s="311"/>
      <c r="AB1639" s="228"/>
      <c r="AC1639" s="30"/>
    </row>
    <row r="1640" spans="19:29" ht="15" customHeight="1">
      <c r="S1640" s="308"/>
      <c r="T1640" s="311"/>
      <c r="AB1640" s="228"/>
      <c r="AC1640" s="30"/>
    </row>
    <row r="1641" spans="19:29" ht="15" customHeight="1">
      <c r="S1641" s="308"/>
      <c r="T1641" s="311"/>
      <c r="AB1641" s="228"/>
      <c r="AC1641" s="30"/>
    </row>
    <row r="1642" spans="19:29" ht="15" customHeight="1">
      <c r="S1642" s="308"/>
      <c r="T1642" s="311"/>
      <c r="AB1642" s="228"/>
      <c r="AC1642" s="30"/>
    </row>
    <row r="1643" spans="19:29" ht="15" customHeight="1">
      <c r="S1643" s="308"/>
      <c r="T1643" s="311"/>
      <c r="AB1643" s="228"/>
      <c r="AC1643" s="30"/>
    </row>
    <row r="1644" spans="19:29" ht="15" customHeight="1">
      <c r="S1644" s="308"/>
      <c r="T1644" s="311"/>
      <c r="AB1644" s="228"/>
      <c r="AC1644" s="30"/>
    </row>
    <row r="1645" spans="19:29" ht="15" customHeight="1">
      <c r="S1645" s="308"/>
      <c r="T1645" s="311"/>
      <c r="AB1645" s="228"/>
      <c r="AC1645" s="30"/>
    </row>
    <row r="1646" spans="19:29" ht="15" customHeight="1">
      <c r="S1646" s="308"/>
      <c r="T1646" s="311"/>
      <c r="AB1646" s="228"/>
      <c r="AC1646" s="30"/>
    </row>
    <row r="1647" spans="19:29" ht="15" customHeight="1">
      <c r="S1647" s="308"/>
      <c r="T1647" s="311"/>
      <c r="AB1647" s="228"/>
      <c r="AC1647" s="30"/>
    </row>
    <row r="1648" spans="19:29" ht="15" customHeight="1">
      <c r="S1648" s="308"/>
      <c r="T1648" s="311"/>
      <c r="AB1648" s="228"/>
      <c r="AC1648" s="30"/>
    </row>
    <row r="1649" spans="19:29" ht="15" customHeight="1">
      <c r="S1649" s="308"/>
      <c r="T1649" s="311"/>
      <c r="AB1649" s="228"/>
      <c r="AC1649" s="30"/>
    </row>
    <row r="1650" spans="19:29" ht="15" customHeight="1">
      <c r="S1650" s="308"/>
      <c r="T1650" s="311"/>
      <c r="AB1650" s="228"/>
      <c r="AC1650" s="30"/>
    </row>
    <row r="1651" spans="19:29" ht="15" customHeight="1">
      <c r="S1651" s="308"/>
      <c r="T1651" s="311"/>
      <c r="AB1651" s="228"/>
      <c r="AC1651" s="30"/>
    </row>
    <row r="1652" spans="19:29" ht="15" customHeight="1">
      <c r="S1652" s="308"/>
      <c r="T1652" s="311"/>
      <c r="AB1652" s="228"/>
      <c r="AC1652" s="30"/>
    </row>
    <row r="1653" spans="19:29" ht="15" customHeight="1">
      <c r="S1653" s="308"/>
      <c r="T1653" s="311"/>
      <c r="AB1653" s="228"/>
      <c r="AC1653" s="30"/>
    </row>
    <row r="1654" spans="19:29" ht="15" customHeight="1">
      <c r="S1654" s="308"/>
      <c r="T1654" s="311"/>
      <c r="AB1654" s="228"/>
      <c r="AC1654" s="30"/>
    </row>
    <row r="1655" spans="19:29" ht="15" customHeight="1">
      <c r="S1655" s="308"/>
      <c r="T1655" s="311"/>
      <c r="AB1655" s="228"/>
      <c r="AC1655" s="30"/>
    </row>
    <row r="1656" spans="19:29" ht="15" customHeight="1">
      <c r="S1656" s="308"/>
      <c r="T1656" s="311"/>
      <c r="AB1656" s="228"/>
      <c r="AC1656" s="30"/>
    </row>
    <row r="1657" spans="19:29" ht="15" customHeight="1">
      <c r="S1657" s="308"/>
      <c r="T1657" s="311"/>
      <c r="AB1657" s="228"/>
      <c r="AC1657" s="30"/>
    </row>
    <row r="1658" spans="19:29" ht="15" customHeight="1">
      <c r="S1658" s="308"/>
      <c r="T1658" s="311"/>
      <c r="AB1658" s="228"/>
      <c r="AC1658" s="30"/>
    </row>
    <row r="1659" spans="19:29" ht="15" customHeight="1">
      <c r="S1659" s="308"/>
      <c r="T1659" s="311"/>
      <c r="AB1659" s="228"/>
      <c r="AC1659" s="30"/>
    </row>
    <row r="1660" spans="19:29" ht="15" customHeight="1">
      <c r="S1660" s="308"/>
      <c r="T1660" s="311"/>
      <c r="AB1660" s="228"/>
      <c r="AC1660" s="30"/>
    </row>
    <row r="1661" spans="19:29" ht="15" customHeight="1">
      <c r="S1661" s="308"/>
      <c r="T1661" s="311"/>
      <c r="AB1661" s="228"/>
      <c r="AC1661" s="30"/>
    </row>
    <row r="1662" spans="19:29" ht="15" customHeight="1">
      <c r="S1662" s="308"/>
      <c r="T1662" s="311"/>
      <c r="AB1662" s="228"/>
      <c r="AC1662" s="30"/>
    </row>
    <row r="1663" spans="19:29" ht="15" customHeight="1">
      <c r="S1663" s="308"/>
      <c r="T1663" s="311"/>
      <c r="AB1663" s="228"/>
      <c r="AC1663" s="30"/>
    </row>
    <row r="1664" spans="19:29" ht="15" customHeight="1">
      <c r="S1664" s="308"/>
      <c r="T1664" s="311"/>
      <c r="AB1664" s="228"/>
      <c r="AC1664" s="30"/>
    </row>
    <row r="1665" spans="19:29" ht="15" customHeight="1">
      <c r="S1665" s="308"/>
      <c r="T1665" s="311"/>
      <c r="AB1665" s="228"/>
      <c r="AC1665" s="30"/>
    </row>
    <row r="1666" spans="19:29" ht="15" customHeight="1">
      <c r="S1666" s="308"/>
      <c r="T1666" s="311"/>
      <c r="AB1666" s="228"/>
      <c r="AC1666" s="30"/>
    </row>
    <row r="1667" spans="19:29" ht="15" customHeight="1">
      <c r="S1667" s="308"/>
      <c r="T1667" s="311"/>
      <c r="AB1667" s="228"/>
      <c r="AC1667" s="30"/>
    </row>
    <row r="1668" spans="19:29" ht="15" customHeight="1">
      <c r="S1668" s="308"/>
      <c r="T1668" s="311"/>
      <c r="AB1668" s="228"/>
      <c r="AC1668" s="30"/>
    </row>
    <row r="1669" spans="19:29" ht="15" customHeight="1">
      <c r="S1669" s="308"/>
      <c r="T1669" s="311"/>
      <c r="AB1669" s="228"/>
      <c r="AC1669" s="30"/>
    </row>
    <row r="1670" spans="19:29" ht="15" customHeight="1">
      <c r="S1670" s="308"/>
      <c r="T1670" s="311"/>
      <c r="AB1670" s="228"/>
      <c r="AC1670" s="30"/>
    </row>
    <row r="1671" spans="19:29" ht="15" customHeight="1">
      <c r="S1671" s="308"/>
      <c r="T1671" s="311"/>
      <c r="AB1671" s="228"/>
      <c r="AC1671" s="30"/>
    </row>
    <row r="1672" spans="19:29" ht="15" customHeight="1">
      <c r="S1672" s="308"/>
      <c r="T1672" s="311"/>
      <c r="AB1672" s="228"/>
      <c r="AC1672" s="30"/>
    </row>
    <row r="1673" spans="19:29" ht="15" customHeight="1">
      <c r="S1673" s="308"/>
      <c r="T1673" s="311"/>
      <c r="AB1673" s="228"/>
      <c r="AC1673" s="30"/>
    </row>
    <row r="1674" spans="19:29" ht="15" customHeight="1">
      <c r="S1674" s="308"/>
      <c r="T1674" s="311"/>
      <c r="AB1674" s="228"/>
      <c r="AC1674" s="30"/>
    </row>
    <row r="1675" spans="19:29" ht="15" customHeight="1">
      <c r="S1675" s="308"/>
      <c r="T1675" s="311"/>
      <c r="AB1675" s="228"/>
      <c r="AC1675" s="30"/>
    </row>
    <row r="1676" spans="19:29" ht="15" customHeight="1">
      <c r="S1676" s="308"/>
      <c r="T1676" s="311"/>
      <c r="AB1676" s="228"/>
      <c r="AC1676" s="30"/>
    </row>
    <row r="1677" spans="19:29" ht="15" customHeight="1">
      <c r="S1677" s="308"/>
      <c r="T1677" s="311"/>
      <c r="AB1677" s="228"/>
      <c r="AC1677" s="30"/>
    </row>
    <row r="1678" spans="19:29" ht="15" customHeight="1">
      <c r="S1678" s="308"/>
      <c r="T1678" s="311"/>
      <c r="AB1678" s="228"/>
      <c r="AC1678" s="30"/>
    </row>
    <row r="1679" spans="19:29" ht="15" customHeight="1">
      <c r="S1679" s="308"/>
      <c r="T1679" s="311"/>
      <c r="AB1679" s="228"/>
      <c r="AC1679" s="30"/>
    </row>
    <row r="1680" spans="19:29" ht="15" customHeight="1">
      <c r="S1680" s="308"/>
      <c r="T1680" s="311"/>
      <c r="AB1680" s="228"/>
      <c r="AC1680" s="30"/>
    </row>
    <row r="1681" spans="19:29" ht="15" customHeight="1">
      <c r="S1681" s="308"/>
      <c r="T1681" s="311"/>
      <c r="AB1681" s="228"/>
      <c r="AC1681" s="30"/>
    </row>
    <row r="1682" spans="19:29" ht="15" customHeight="1">
      <c r="S1682" s="308"/>
      <c r="T1682" s="311"/>
      <c r="AB1682" s="228"/>
      <c r="AC1682" s="30"/>
    </row>
    <row r="1683" spans="19:29" ht="15" customHeight="1">
      <c r="S1683" s="308"/>
      <c r="T1683" s="311"/>
      <c r="AB1683" s="228"/>
      <c r="AC1683" s="30"/>
    </row>
    <row r="1684" spans="19:29" ht="15" customHeight="1">
      <c r="S1684" s="308"/>
      <c r="T1684" s="311"/>
      <c r="AB1684" s="228"/>
      <c r="AC1684" s="30"/>
    </row>
    <row r="1685" spans="19:29" ht="15" customHeight="1">
      <c r="S1685" s="308"/>
      <c r="T1685" s="311"/>
      <c r="AB1685" s="228"/>
      <c r="AC1685" s="30"/>
    </row>
    <row r="1686" spans="19:29" ht="15" customHeight="1">
      <c r="S1686" s="308"/>
      <c r="T1686" s="311"/>
      <c r="AB1686" s="228"/>
      <c r="AC1686" s="30"/>
    </row>
    <row r="1687" spans="19:29" ht="15" customHeight="1">
      <c r="S1687" s="308"/>
      <c r="T1687" s="311"/>
      <c r="AB1687" s="228"/>
      <c r="AC1687" s="30"/>
    </row>
    <row r="1688" spans="19:29" ht="15" customHeight="1">
      <c r="S1688" s="308"/>
      <c r="T1688" s="311"/>
      <c r="AB1688" s="228"/>
      <c r="AC1688" s="30"/>
    </row>
    <row r="1689" spans="19:29" ht="15" customHeight="1">
      <c r="S1689" s="308"/>
      <c r="T1689" s="311"/>
      <c r="AB1689" s="228"/>
      <c r="AC1689" s="30"/>
    </row>
    <row r="1690" spans="19:29" ht="15" customHeight="1">
      <c r="S1690" s="308"/>
      <c r="T1690" s="311"/>
      <c r="AB1690" s="228"/>
      <c r="AC1690" s="30"/>
    </row>
    <row r="1691" spans="19:29" ht="15" customHeight="1">
      <c r="S1691" s="308"/>
      <c r="T1691" s="311"/>
      <c r="AB1691" s="228"/>
      <c r="AC1691" s="30"/>
    </row>
    <row r="1692" spans="19:29" ht="15" customHeight="1">
      <c r="S1692" s="308"/>
      <c r="T1692" s="311"/>
      <c r="AB1692" s="228"/>
      <c r="AC1692" s="30"/>
    </row>
    <row r="1693" spans="19:29" ht="15" customHeight="1">
      <c r="S1693" s="308"/>
      <c r="T1693" s="311"/>
      <c r="AB1693" s="228"/>
      <c r="AC1693" s="30"/>
    </row>
    <row r="1694" spans="19:29" ht="15" customHeight="1">
      <c r="S1694" s="308"/>
      <c r="T1694" s="311"/>
      <c r="AB1694" s="228"/>
      <c r="AC1694" s="30"/>
    </row>
    <row r="1695" spans="19:29" ht="15" customHeight="1">
      <c r="S1695" s="308"/>
      <c r="T1695" s="311"/>
      <c r="AB1695" s="228"/>
      <c r="AC1695" s="30"/>
    </row>
    <row r="1696" spans="19:29" ht="15" customHeight="1">
      <c r="S1696" s="308"/>
      <c r="T1696" s="311"/>
      <c r="AB1696" s="228"/>
      <c r="AC1696" s="30"/>
    </row>
    <row r="1697" spans="19:29" ht="15" customHeight="1">
      <c r="S1697" s="308"/>
      <c r="T1697" s="311"/>
      <c r="AB1697" s="228"/>
      <c r="AC1697" s="30"/>
    </row>
    <row r="1698" spans="19:29" ht="15" customHeight="1">
      <c r="S1698" s="308"/>
      <c r="T1698" s="311"/>
      <c r="AB1698" s="228"/>
      <c r="AC1698" s="30"/>
    </row>
    <row r="1699" spans="19:29" ht="15" customHeight="1">
      <c r="S1699" s="308"/>
      <c r="T1699" s="311"/>
      <c r="AB1699" s="228"/>
      <c r="AC1699" s="30"/>
    </row>
    <row r="1700" spans="19:29" ht="15" customHeight="1">
      <c r="S1700" s="308"/>
      <c r="T1700" s="311"/>
      <c r="AB1700" s="228"/>
      <c r="AC1700" s="30"/>
    </row>
    <row r="1701" spans="19:29" ht="15" customHeight="1">
      <c r="S1701" s="308"/>
      <c r="T1701" s="311"/>
      <c r="AB1701" s="228"/>
      <c r="AC1701" s="30"/>
    </row>
    <row r="1702" spans="19:29" ht="15" customHeight="1">
      <c r="S1702" s="308"/>
      <c r="T1702" s="311"/>
      <c r="AB1702" s="228"/>
      <c r="AC1702" s="30"/>
    </row>
    <row r="1703" spans="19:29" ht="15" customHeight="1">
      <c r="S1703" s="308"/>
      <c r="T1703" s="311"/>
      <c r="AB1703" s="228"/>
      <c r="AC1703" s="30"/>
    </row>
    <row r="1704" spans="19:29" ht="15" customHeight="1">
      <c r="S1704" s="308"/>
      <c r="T1704" s="311"/>
      <c r="AB1704" s="228"/>
      <c r="AC1704" s="30"/>
    </row>
    <row r="1705" spans="19:29" ht="15" customHeight="1">
      <c r="S1705" s="308"/>
      <c r="T1705" s="311"/>
      <c r="AB1705" s="228"/>
      <c r="AC1705" s="30"/>
    </row>
    <row r="1706" spans="19:29" ht="15" customHeight="1">
      <c r="S1706" s="308"/>
      <c r="T1706" s="311"/>
      <c r="AB1706" s="228"/>
      <c r="AC1706" s="30"/>
    </row>
    <row r="1707" spans="19:29" ht="15" customHeight="1">
      <c r="S1707" s="308"/>
      <c r="T1707" s="311"/>
      <c r="AB1707" s="228"/>
      <c r="AC1707" s="30"/>
    </row>
    <row r="1708" spans="19:29" ht="15" customHeight="1">
      <c r="S1708" s="308"/>
      <c r="T1708" s="311"/>
      <c r="AB1708" s="228"/>
      <c r="AC1708" s="30"/>
    </row>
    <row r="1709" spans="19:29" ht="15" customHeight="1">
      <c r="S1709" s="308"/>
      <c r="T1709" s="311"/>
      <c r="AB1709" s="228"/>
      <c r="AC1709" s="30"/>
    </row>
    <row r="1710" spans="19:29" ht="15" customHeight="1">
      <c r="S1710" s="308"/>
      <c r="T1710" s="311"/>
      <c r="AB1710" s="228"/>
      <c r="AC1710" s="30"/>
    </row>
    <row r="1711" spans="19:29" ht="15" customHeight="1">
      <c r="S1711" s="308"/>
      <c r="T1711" s="311"/>
      <c r="AB1711" s="228"/>
      <c r="AC1711" s="30"/>
    </row>
    <row r="1712" spans="19:29" ht="15" customHeight="1">
      <c r="S1712" s="308"/>
      <c r="T1712" s="311"/>
      <c r="AB1712" s="228"/>
      <c r="AC1712" s="30"/>
    </row>
    <row r="1713" spans="19:29" ht="15" customHeight="1">
      <c r="S1713" s="308"/>
      <c r="T1713" s="311"/>
      <c r="AB1713" s="228"/>
      <c r="AC1713" s="30"/>
    </row>
    <row r="1714" spans="19:29" ht="15" customHeight="1">
      <c r="S1714" s="308"/>
      <c r="T1714" s="311"/>
      <c r="AB1714" s="228"/>
      <c r="AC1714" s="30"/>
    </row>
    <row r="1715" spans="19:29" ht="15" customHeight="1">
      <c r="S1715" s="308"/>
      <c r="T1715" s="311"/>
      <c r="AB1715" s="228"/>
      <c r="AC1715" s="30"/>
    </row>
    <row r="1716" spans="19:29" ht="15" customHeight="1">
      <c r="S1716" s="308"/>
      <c r="T1716" s="311"/>
      <c r="AB1716" s="228"/>
      <c r="AC1716" s="30"/>
    </row>
    <row r="1717" spans="19:29" ht="15" customHeight="1">
      <c r="S1717" s="308"/>
      <c r="T1717" s="311"/>
      <c r="AB1717" s="228"/>
      <c r="AC1717" s="30"/>
    </row>
    <row r="1718" spans="19:29" ht="15" customHeight="1">
      <c r="S1718" s="308"/>
      <c r="T1718" s="311"/>
      <c r="AB1718" s="228"/>
      <c r="AC1718" s="30"/>
    </row>
    <row r="1719" spans="19:29" ht="15" customHeight="1">
      <c r="S1719" s="308"/>
      <c r="T1719" s="311"/>
      <c r="AB1719" s="228"/>
      <c r="AC1719" s="30"/>
    </row>
    <row r="1720" spans="19:29" ht="15" customHeight="1">
      <c r="S1720" s="308"/>
      <c r="T1720" s="311"/>
      <c r="AB1720" s="228"/>
      <c r="AC1720" s="30"/>
    </row>
    <row r="1721" spans="19:29" ht="15" customHeight="1">
      <c r="S1721" s="308"/>
      <c r="T1721" s="311"/>
      <c r="AB1721" s="228"/>
      <c r="AC1721" s="30"/>
    </row>
    <row r="1722" spans="19:29" ht="15" customHeight="1">
      <c r="S1722" s="308"/>
      <c r="T1722" s="311"/>
      <c r="AB1722" s="228"/>
      <c r="AC1722" s="30"/>
    </row>
    <row r="1723" spans="19:29" ht="15" customHeight="1">
      <c r="S1723" s="308"/>
      <c r="T1723" s="311"/>
      <c r="AB1723" s="228"/>
      <c r="AC1723" s="30"/>
    </row>
    <row r="1724" spans="19:29" ht="15" customHeight="1">
      <c r="S1724" s="308"/>
      <c r="T1724" s="311"/>
      <c r="AB1724" s="228"/>
      <c r="AC1724" s="30"/>
    </row>
    <row r="1725" spans="19:29" ht="15" customHeight="1">
      <c r="S1725" s="308"/>
      <c r="T1725" s="311"/>
      <c r="AB1725" s="228"/>
      <c r="AC1725" s="30"/>
    </row>
    <row r="1726" spans="19:29" ht="15" customHeight="1">
      <c r="S1726" s="308"/>
      <c r="T1726" s="311"/>
      <c r="AB1726" s="228"/>
      <c r="AC1726" s="30"/>
    </row>
    <row r="1727" spans="19:29" ht="15" customHeight="1">
      <c r="S1727" s="308"/>
      <c r="T1727" s="311"/>
      <c r="AB1727" s="228"/>
      <c r="AC1727" s="30"/>
    </row>
    <row r="1728" spans="19:29" ht="15" customHeight="1">
      <c r="S1728" s="308"/>
      <c r="T1728" s="311"/>
      <c r="AB1728" s="228"/>
      <c r="AC1728" s="30"/>
    </row>
    <row r="1729" spans="19:29" ht="15" customHeight="1">
      <c r="S1729" s="308"/>
      <c r="T1729" s="311"/>
      <c r="AB1729" s="228"/>
      <c r="AC1729" s="30"/>
    </row>
    <row r="1730" spans="19:29" ht="15" customHeight="1">
      <c r="S1730" s="308"/>
      <c r="T1730" s="311"/>
      <c r="AB1730" s="228"/>
      <c r="AC1730" s="30"/>
    </row>
    <row r="1731" spans="19:29" ht="15" customHeight="1">
      <c r="S1731" s="308"/>
      <c r="T1731" s="311"/>
      <c r="AB1731" s="228"/>
      <c r="AC1731" s="30"/>
    </row>
    <row r="1732" spans="19:29" ht="15" customHeight="1">
      <c r="S1732" s="308"/>
      <c r="T1732" s="311"/>
      <c r="AB1732" s="228"/>
      <c r="AC1732" s="30"/>
    </row>
    <row r="1733" spans="19:29" ht="15" customHeight="1">
      <c r="S1733" s="308"/>
      <c r="T1733" s="311"/>
      <c r="AB1733" s="228"/>
      <c r="AC1733" s="30"/>
    </row>
    <row r="1734" spans="19:29" ht="15" customHeight="1">
      <c r="S1734" s="308"/>
      <c r="T1734" s="311"/>
      <c r="AB1734" s="228"/>
      <c r="AC1734" s="30"/>
    </row>
    <row r="1735" spans="19:29" ht="15" customHeight="1">
      <c r="S1735" s="308"/>
      <c r="T1735" s="311"/>
      <c r="AB1735" s="228"/>
      <c r="AC1735" s="30"/>
    </row>
    <row r="1736" spans="19:29" ht="15" customHeight="1">
      <c r="S1736" s="308"/>
      <c r="T1736" s="311"/>
      <c r="AB1736" s="228"/>
      <c r="AC1736" s="30"/>
    </row>
    <row r="1737" spans="19:29" ht="15" customHeight="1">
      <c r="S1737" s="308"/>
      <c r="T1737" s="311"/>
      <c r="AB1737" s="228"/>
      <c r="AC1737" s="30"/>
    </row>
    <row r="1738" spans="19:29" ht="15" customHeight="1">
      <c r="S1738" s="308"/>
      <c r="T1738" s="311"/>
      <c r="AB1738" s="228"/>
      <c r="AC1738" s="30"/>
    </row>
    <row r="1739" spans="19:29" ht="15" customHeight="1">
      <c r="S1739" s="308"/>
      <c r="T1739" s="311"/>
      <c r="AB1739" s="228"/>
      <c r="AC1739" s="30"/>
    </row>
    <row r="1740" spans="19:29" ht="15" customHeight="1">
      <c r="S1740" s="308"/>
      <c r="T1740" s="311"/>
      <c r="AB1740" s="228"/>
      <c r="AC1740" s="30"/>
    </row>
    <row r="1741" spans="19:29" ht="15" customHeight="1">
      <c r="S1741" s="308"/>
      <c r="T1741" s="311"/>
      <c r="AB1741" s="228"/>
      <c r="AC1741" s="30"/>
    </row>
    <row r="1742" spans="19:29" ht="15" customHeight="1">
      <c r="S1742" s="308"/>
      <c r="T1742" s="311"/>
      <c r="AB1742" s="228"/>
      <c r="AC1742" s="30"/>
    </row>
    <row r="1743" spans="19:29" ht="15" customHeight="1">
      <c r="S1743" s="308"/>
      <c r="T1743" s="311"/>
      <c r="AB1743" s="228"/>
      <c r="AC1743" s="30"/>
    </row>
    <row r="1744" spans="19:29" ht="15" customHeight="1">
      <c r="S1744" s="308"/>
      <c r="T1744" s="311"/>
      <c r="AB1744" s="228"/>
      <c r="AC1744" s="30"/>
    </row>
    <row r="1745" spans="19:29" ht="15" customHeight="1">
      <c r="S1745" s="308"/>
      <c r="T1745" s="311"/>
      <c r="AB1745" s="228"/>
      <c r="AC1745" s="30"/>
    </row>
    <row r="1746" spans="19:29" ht="15" customHeight="1">
      <c r="S1746" s="308"/>
      <c r="T1746" s="311"/>
      <c r="AB1746" s="228"/>
      <c r="AC1746" s="30"/>
    </row>
    <row r="1747" spans="19:29" ht="15" customHeight="1">
      <c r="S1747" s="308"/>
      <c r="T1747" s="311"/>
      <c r="AB1747" s="228"/>
      <c r="AC1747" s="30"/>
    </row>
    <row r="1748" spans="19:29" ht="15" customHeight="1">
      <c r="S1748" s="308"/>
      <c r="T1748" s="311"/>
      <c r="AB1748" s="228"/>
      <c r="AC1748" s="30"/>
    </row>
    <row r="1749" spans="19:29" ht="15" customHeight="1">
      <c r="S1749" s="308"/>
      <c r="T1749" s="311"/>
      <c r="AB1749" s="228"/>
      <c r="AC1749" s="30"/>
    </row>
    <row r="1750" spans="19:29" ht="15" customHeight="1">
      <c r="S1750" s="308"/>
      <c r="T1750" s="311"/>
      <c r="AB1750" s="228"/>
      <c r="AC1750" s="30"/>
    </row>
    <row r="1751" spans="19:29" ht="15" customHeight="1">
      <c r="S1751" s="308"/>
      <c r="T1751" s="311"/>
      <c r="AB1751" s="228"/>
      <c r="AC1751" s="30"/>
    </row>
    <row r="1752" spans="19:29" ht="15" customHeight="1">
      <c r="S1752" s="308"/>
      <c r="T1752" s="311"/>
      <c r="AB1752" s="228"/>
      <c r="AC1752" s="30"/>
    </row>
    <row r="1753" spans="19:29" ht="15" customHeight="1">
      <c r="S1753" s="308"/>
      <c r="T1753" s="311"/>
      <c r="AB1753" s="228"/>
      <c r="AC1753" s="30"/>
    </row>
    <row r="1754" spans="19:29" ht="15" customHeight="1">
      <c r="S1754" s="308"/>
      <c r="T1754" s="311"/>
      <c r="AB1754" s="228"/>
      <c r="AC1754" s="30"/>
    </row>
    <row r="1755" spans="19:29" ht="15" customHeight="1">
      <c r="S1755" s="308"/>
      <c r="T1755" s="311"/>
      <c r="AB1755" s="228"/>
      <c r="AC1755" s="30"/>
    </row>
    <row r="1756" spans="19:29" ht="15" customHeight="1">
      <c r="S1756" s="308"/>
      <c r="T1756" s="311"/>
      <c r="AB1756" s="228"/>
      <c r="AC1756" s="30"/>
    </row>
    <row r="1757" spans="19:29" ht="15" customHeight="1">
      <c r="S1757" s="308"/>
      <c r="T1757" s="311"/>
      <c r="AB1757" s="228"/>
      <c r="AC1757" s="30"/>
    </row>
    <row r="1758" spans="19:29" ht="15" customHeight="1">
      <c r="S1758" s="308"/>
      <c r="T1758" s="311"/>
      <c r="AB1758" s="228"/>
      <c r="AC1758" s="30"/>
    </row>
    <row r="1759" spans="19:29" ht="15" customHeight="1">
      <c r="S1759" s="308"/>
      <c r="T1759" s="311"/>
      <c r="AB1759" s="228"/>
      <c r="AC1759" s="30"/>
    </row>
    <row r="1760" spans="19:29" ht="15" customHeight="1">
      <c r="S1760" s="308"/>
      <c r="T1760" s="311"/>
      <c r="AB1760" s="228"/>
      <c r="AC1760" s="30"/>
    </row>
    <row r="1761" spans="19:29" ht="15" customHeight="1">
      <c r="S1761" s="308"/>
      <c r="T1761" s="311"/>
      <c r="AB1761" s="228"/>
      <c r="AC1761" s="30"/>
    </row>
    <row r="1762" spans="19:29" ht="15" customHeight="1">
      <c r="S1762" s="308"/>
      <c r="T1762" s="311"/>
      <c r="AB1762" s="228"/>
      <c r="AC1762" s="30"/>
    </row>
    <row r="1763" spans="19:29" ht="15" customHeight="1">
      <c r="S1763" s="308"/>
      <c r="T1763" s="311"/>
      <c r="AB1763" s="228"/>
      <c r="AC1763" s="30"/>
    </row>
    <row r="1764" spans="19:29" ht="15" customHeight="1">
      <c r="S1764" s="308"/>
      <c r="T1764" s="311"/>
      <c r="AB1764" s="228"/>
      <c r="AC1764" s="30"/>
    </row>
    <row r="1765" spans="19:29" ht="15" customHeight="1">
      <c r="S1765" s="308"/>
      <c r="T1765" s="311"/>
      <c r="AB1765" s="228"/>
      <c r="AC1765" s="30"/>
    </row>
    <row r="1766" spans="19:29" ht="15" customHeight="1">
      <c r="S1766" s="308"/>
      <c r="T1766" s="311"/>
      <c r="AB1766" s="228"/>
      <c r="AC1766" s="30"/>
    </row>
    <row r="1767" spans="19:29" ht="15" customHeight="1">
      <c r="S1767" s="308"/>
      <c r="T1767" s="311"/>
      <c r="AB1767" s="228"/>
      <c r="AC1767" s="30"/>
    </row>
    <row r="1768" spans="19:29" ht="15" customHeight="1">
      <c r="S1768" s="308"/>
      <c r="T1768" s="311"/>
      <c r="AB1768" s="228"/>
      <c r="AC1768" s="30"/>
    </row>
    <row r="1769" spans="19:29" ht="15" customHeight="1">
      <c r="S1769" s="308"/>
      <c r="T1769" s="311"/>
      <c r="AB1769" s="228"/>
      <c r="AC1769" s="30"/>
    </row>
    <row r="1770" spans="19:29" ht="15" customHeight="1">
      <c r="S1770" s="308"/>
      <c r="T1770" s="311"/>
      <c r="AB1770" s="228"/>
      <c r="AC1770" s="30"/>
    </row>
    <row r="1771" spans="19:29" ht="15" customHeight="1">
      <c r="S1771" s="308"/>
      <c r="T1771" s="311"/>
      <c r="AB1771" s="228"/>
      <c r="AC1771" s="30"/>
    </row>
    <row r="1772" spans="19:29" ht="15" customHeight="1">
      <c r="S1772" s="308"/>
      <c r="T1772" s="311"/>
      <c r="AB1772" s="228"/>
      <c r="AC1772" s="30"/>
    </row>
    <row r="1773" spans="19:29" ht="15" customHeight="1">
      <c r="S1773" s="308"/>
      <c r="T1773" s="311"/>
      <c r="AB1773" s="228"/>
      <c r="AC1773" s="30"/>
    </row>
    <row r="1774" spans="19:29" ht="15" customHeight="1">
      <c r="S1774" s="308"/>
      <c r="T1774" s="311"/>
      <c r="AB1774" s="228"/>
      <c r="AC1774" s="30"/>
    </row>
    <row r="1775" spans="19:29" ht="15" customHeight="1">
      <c r="S1775" s="308"/>
      <c r="T1775" s="311"/>
      <c r="AB1775" s="228"/>
      <c r="AC1775" s="30"/>
    </row>
    <row r="1776" spans="19:29" ht="15" customHeight="1">
      <c r="S1776" s="308"/>
      <c r="T1776" s="311"/>
      <c r="AB1776" s="228"/>
      <c r="AC1776" s="30"/>
    </row>
    <row r="1777" spans="19:29" ht="15" customHeight="1">
      <c r="S1777" s="308"/>
      <c r="T1777" s="311"/>
      <c r="AB1777" s="228"/>
      <c r="AC1777" s="30"/>
    </row>
    <row r="1778" spans="19:29" ht="15" customHeight="1">
      <c r="S1778" s="308"/>
      <c r="T1778" s="311"/>
      <c r="AB1778" s="228"/>
      <c r="AC1778" s="30"/>
    </row>
    <row r="1779" spans="19:29" ht="15" customHeight="1">
      <c r="S1779" s="308"/>
      <c r="T1779" s="311"/>
      <c r="AB1779" s="228"/>
      <c r="AC1779" s="30"/>
    </row>
    <row r="1780" spans="19:29" ht="15" customHeight="1">
      <c r="S1780" s="308"/>
      <c r="T1780" s="311"/>
      <c r="AB1780" s="228"/>
      <c r="AC1780" s="30"/>
    </row>
    <row r="1781" spans="19:29" ht="15" customHeight="1">
      <c r="S1781" s="308"/>
      <c r="T1781" s="311"/>
      <c r="AB1781" s="228"/>
      <c r="AC1781" s="30"/>
    </row>
    <row r="1782" spans="19:29" ht="15" customHeight="1">
      <c r="S1782" s="308"/>
      <c r="T1782" s="311"/>
      <c r="AB1782" s="228"/>
      <c r="AC1782" s="30"/>
    </row>
    <row r="1783" spans="19:29" ht="15" customHeight="1">
      <c r="S1783" s="308"/>
      <c r="T1783" s="311"/>
      <c r="AB1783" s="228"/>
      <c r="AC1783" s="30"/>
    </row>
    <row r="1784" spans="19:29" ht="15" customHeight="1">
      <c r="S1784" s="308"/>
      <c r="T1784" s="311"/>
      <c r="AB1784" s="228"/>
      <c r="AC1784" s="30"/>
    </row>
    <row r="1785" spans="19:29" ht="15" customHeight="1">
      <c r="S1785" s="308"/>
      <c r="T1785" s="311"/>
      <c r="AB1785" s="228"/>
      <c r="AC1785" s="30"/>
    </row>
    <row r="1786" spans="19:29" ht="15" customHeight="1">
      <c r="S1786" s="308"/>
      <c r="T1786" s="311"/>
      <c r="AB1786" s="228"/>
      <c r="AC1786" s="30"/>
    </row>
    <row r="1787" spans="19:29" ht="15" customHeight="1">
      <c r="S1787" s="308"/>
      <c r="T1787" s="311"/>
      <c r="AB1787" s="228"/>
      <c r="AC1787" s="30"/>
    </row>
    <row r="1788" spans="19:29" ht="15" customHeight="1">
      <c r="S1788" s="308"/>
      <c r="T1788" s="311"/>
      <c r="AB1788" s="228"/>
      <c r="AC1788" s="30"/>
    </row>
    <row r="1789" spans="19:29" ht="15" customHeight="1">
      <c r="S1789" s="308"/>
      <c r="T1789" s="311"/>
      <c r="AB1789" s="228"/>
      <c r="AC1789" s="30"/>
    </row>
    <row r="1790" spans="19:29" ht="15" customHeight="1">
      <c r="S1790" s="308"/>
      <c r="T1790" s="311"/>
      <c r="AB1790" s="228"/>
      <c r="AC1790" s="30"/>
    </row>
    <row r="1791" spans="19:29" ht="15" customHeight="1">
      <c r="S1791" s="308"/>
      <c r="T1791" s="311"/>
      <c r="AB1791" s="228"/>
      <c r="AC1791" s="30"/>
    </row>
    <row r="1792" spans="19:29" ht="15" customHeight="1">
      <c r="S1792" s="308"/>
      <c r="T1792" s="311"/>
      <c r="AB1792" s="228"/>
      <c r="AC1792" s="30"/>
    </row>
    <row r="1793" spans="19:29" ht="15" customHeight="1">
      <c r="S1793" s="308"/>
      <c r="T1793" s="311"/>
      <c r="AB1793" s="228"/>
      <c r="AC1793" s="30"/>
    </row>
    <row r="1794" spans="19:29" ht="15" customHeight="1">
      <c r="S1794" s="308"/>
      <c r="T1794" s="311"/>
      <c r="AB1794" s="228"/>
      <c r="AC1794" s="30"/>
    </row>
    <row r="1795" spans="19:29" ht="15" customHeight="1">
      <c r="S1795" s="308"/>
      <c r="T1795" s="311"/>
      <c r="AB1795" s="228"/>
      <c r="AC1795" s="30"/>
    </row>
    <row r="1796" spans="19:29" ht="15" customHeight="1">
      <c r="S1796" s="308"/>
      <c r="T1796" s="311"/>
      <c r="AB1796" s="228"/>
      <c r="AC1796" s="30"/>
    </row>
    <row r="1797" spans="19:29" ht="15" customHeight="1">
      <c r="S1797" s="308"/>
      <c r="T1797" s="311"/>
      <c r="AB1797" s="228"/>
      <c r="AC1797" s="30"/>
    </row>
    <row r="1798" spans="19:29" ht="15" customHeight="1">
      <c r="S1798" s="308"/>
      <c r="T1798" s="311"/>
      <c r="AB1798" s="228"/>
      <c r="AC1798" s="30"/>
    </row>
    <row r="1799" spans="19:29" ht="15" customHeight="1">
      <c r="S1799" s="308"/>
      <c r="T1799" s="311"/>
      <c r="AB1799" s="228"/>
      <c r="AC1799" s="30"/>
    </row>
    <row r="1800" spans="19:29" ht="15" customHeight="1">
      <c r="S1800" s="308"/>
      <c r="T1800" s="311"/>
      <c r="AB1800" s="228"/>
      <c r="AC1800" s="30"/>
    </row>
    <row r="1801" spans="19:29" ht="15" customHeight="1">
      <c r="S1801" s="308"/>
      <c r="T1801" s="311"/>
      <c r="AB1801" s="228"/>
      <c r="AC1801" s="30"/>
    </row>
    <row r="1802" spans="19:29" ht="15" customHeight="1">
      <c r="S1802" s="308"/>
      <c r="T1802" s="311"/>
      <c r="AB1802" s="228"/>
      <c r="AC1802" s="30"/>
    </row>
    <row r="1803" spans="19:29" ht="15" customHeight="1">
      <c r="S1803" s="308"/>
      <c r="T1803" s="311"/>
      <c r="AB1803" s="228"/>
      <c r="AC1803" s="30"/>
    </row>
    <row r="1804" spans="19:29" ht="15" customHeight="1">
      <c r="S1804" s="308"/>
      <c r="T1804" s="311"/>
      <c r="AB1804" s="228"/>
      <c r="AC1804" s="30"/>
    </row>
    <row r="1805" spans="19:29" ht="15" customHeight="1">
      <c r="S1805" s="308"/>
      <c r="T1805" s="311"/>
      <c r="AB1805" s="228"/>
      <c r="AC1805" s="30"/>
    </row>
    <row r="1806" spans="19:29" ht="15" customHeight="1">
      <c r="S1806" s="308"/>
      <c r="T1806" s="311"/>
      <c r="AB1806" s="228"/>
      <c r="AC1806" s="30"/>
    </row>
    <row r="1807" spans="19:29" ht="15" customHeight="1">
      <c r="S1807" s="308"/>
      <c r="T1807" s="311"/>
      <c r="AB1807" s="228"/>
      <c r="AC1807" s="30"/>
    </row>
    <row r="1808" spans="19:29" ht="15" customHeight="1">
      <c r="S1808" s="308"/>
      <c r="T1808" s="311"/>
      <c r="AB1808" s="228"/>
      <c r="AC1808" s="30"/>
    </row>
    <row r="1809" spans="19:29" ht="15" customHeight="1">
      <c r="S1809" s="308"/>
      <c r="T1809" s="311"/>
      <c r="AB1809" s="228"/>
      <c r="AC1809" s="30"/>
    </row>
    <row r="1810" spans="19:29" ht="15" customHeight="1">
      <c r="S1810" s="308"/>
      <c r="T1810" s="311"/>
      <c r="AB1810" s="228"/>
      <c r="AC1810" s="30"/>
    </row>
    <row r="1811" spans="19:29" ht="15" customHeight="1">
      <c r="S1811" s="308"/>
      <c r="T1811" s="311"/>
      <c r="AB1811" s="228"/>
      <c r="AC1811" s="30"/>
    </row>
    <row r="1812" spans="19:29" ht="15" customHeight="1">
      <c r="S1812" s="308"/>
      <c r="T1812" s="311"/>
      <c r="AB1812" s="228"/>
      <c r="AC1812" s="30"/>
    </row>
    <row r="1813" spans="19:29" ht="15" customHeight="1">
      <c r="S1813" s="308"/>
      <c r="T1813" s="311"/>
      <c r="AB1813" s="228"/>
      <c r="AC1813" s="30"/>
    </row>
    <row r="1814" spans="19:29" ht="15" customHeight="1">
      <c r="S1814" s="308"/>
      <c r="T1814" s="311"/>
      <c r="AB1814" s="228"/>
      <c r="AC1814" s="30"/>
    </row>
    <row r="1815" spans="19:29" ht="15" customHeight="1">
      <c r="S1815" s="308"/>
      <c r="T1815" s="311"/>
      <c r="AB1815" s="228"/>
      <c r="AC1815" s="30"/>
    </row>
    <row r="1816" spans="19:29" ht="15" customHeight="1">
      <c r="S1816" s="308"/>
      <c r="T1816" s="311"/>
      <c r="AB1816" s="228"/>
      <c r="AC1816" s="30"/>
    </row>
    <row r="1817" spans="19:29" ht="15" customHeight="1">
      <c r="S1817" s="308"/>
      <c r="T1817" s="311"/>
      <c r="AB1817" s="228"/>
      <c r="AC1817" s="30"/>
    </row>
    <row r="1818" spans="19:29" ht="15" customHeight="1">
      <c r="S1818" s="308"/>
      <c r="T1818" s="311"/>
      <c r="AB1818" s="228"/>
      <c r="AC1818" s="30"/>
    </row>
    <row r="1819" spans="19:29" ht="15" customHeight="1">
      <c r="S1819" s="308"/>
      <c r="T1819" s="311"/>
      <c r="AB1819" s="228"/>
      <c r="AC1819" s="30"/>
    </row>
    <row r="1820" spans="19:29" ht="15" customHeight="1">
      <c r="S1820" s="308"/>
      <c r="T1820" s="311"/>
      <c r="AB1820" s="228"/>
      <c r="AC1820" s="30"/>
    </row>
    <row r="1821" spans="19:29" ht="15" customHeight="1">
      <c r="S1821" s="308"/>
      <c r="T1821" s="311"/>
      <c r="AB1821" s="228"/>
      <c r="AC1821" s="30"/>
    </row>
    <row r="1822" spans="19:29" ht="15" customHeight="1">
      <c r="S1822" s="308"/>
      <c r="T1822" s="311"/>
      <c r="AB1822" s="228"/>
      <c r="AC1822" s="30"/>
    </row>
    <row r="1823" spans="19:29" ht="15" customHeight="1">
      <c r="S1823" s="308"/>
      <c r="T1823" s="311"/>
      <c r="AB1823" s="228"/>
      <c r="AC1823" s="30"/>
    </row>
    <row r="1824" spans="19:29" ht="15" customHeight="1">
      <c r="S1824" s="308"/>
      <c r="T1824" s="311"/>
      <c r="AB1824" s="228"/>
      <c r="AC1824" s="30"/>
    </row>
    <row r="1825" spans="19:29" ht="15" customHeight="1">
      <c r="S1825" s="308"/>
      <c r="T1825" s="311"/>
      <c r="AB1825" s="228"/>
      <c r="AC1825" s="30"/>
    </row>
    <row r="1826" spans="19:29" ht="15" customHeight="1">
      <c r="S1826" s="308"/>
      <c r="T1826" s="311"/>
      <c r="AB1826" s="228"/>
      <c r="AC1826" s="30"/>
    </row>
    <row r="1827" spans="19:29" ht="15" customHeight="1">
      <c r="S1827" s="308"/>
      <c r="T1827" s="311"/>
      <c r="AB1827" s="228"/>
      <c r="AC1827" s="30"/>
    </row>
    <row r="1828" spans="19:29" ht="15" customHeight="1">
      <c r="S1828" s="308"/>
      <c r="T1828" s="311"/>
      <c r="AB1828" s="228"/>
      <c r="AC1828" s="30"/>
    </row>
    <row r="1829" spans="19:29" ht="15" customHeight="1">
      <c r="S1829" s="308"/>
      <c r="T1829" s="311"/>
      <c r="AB1829" s="228"/>
      <c r="AC1829" s="30"/>
    </row>
    <row r="1830" spans="19:29" ht="15" customHeight="1">
      <c r="S1830" s="308"/>
      <c r="T1830" s="311"/>
      <c r="AB1830" s="228"/>
      <c r="AC1830" s="30"/>
    </row>
    <row r="1831" spans="19:29" ht="15" customHeight="1">
      <c r="S1831" s="308"/>
      <c r="T1831" s="311"/>
      <c r="AB1831" s="228"/>
      <c r="AC1831" s="30"/>
    </row>
    <row r="1832" spans="19:29" ht="15" customHeight="1">
      <c r="S1832" s="308"/>
      <c r="T1832" s="311"/>
      <c r="AB1832" s="228"/>
      <c r="AC1832" s="30"/>
    </row>
    <row r="1833" spans="19:29" ht="15" customHeight="1">
      <c r="S1833" s="308"/>
      <c r="T1833" s="311"/>
      <c r="AB1833" s="228"/>
      <c r="AC1833" s="30"/>
    </row>
    <row r="1834" spans="19:29" ht="15" customHeight="1">
      <c r="S1834" s="308"/>
      <c r="T1834" s="311"/>
      <c r="AB1834" s="228"/>
      <c r="AC1834" s="30"/>
    </row>
    <row r="1835" spans="19:29" ht="15" customHeight="1">
      <c r="S1835" s="308"/>
      <c r="T1835" s="311"/>
      <c r="AB1835" s="228"/>
      <c r="AC1835" s="30"/>
    </row>
    <row r="1836" spans="19:29" ht="15" customHeight="1">
      <c r="S1836" s="308"/>
      <c r="T1836" s="311"/>
      <c r="AB1836" s="228"/>
      <c r="AC1836" s="30"/>
    </row>
    <row r="1837" spans="19:29" ht="15" customHeight="1">
      <c r="S1837" s="308"/>
      <c r="T1837" s="311"/>
      <c r="AB1837" s="228"/>
      <c r="AC1837" s="30"/>
    </row>
    <row r="1838" spans="19:29" ht="15" customHeight="1">
      <c r="S1838" s="308"/>
      <c r="T1838" s="311"/>
      <c r="AB1838" s="228"/>
      <c r="AC1838" s="30"/>
    </row>
    <row r="1839" spans="19:29" ht="15" customHeight="1">
      <c r="S1839" s="308"/>
      <c r="T1839" s="311"/>
      <c r="AB1839" s="228"/>
      <c r="AC1839" s="30"/>
    </row>
    <row r="1840" spans="19:29" ht="15" customHeight="1">
      <c r="S1840" s="308"/>
      <c r="T1840" s="311"/>
      <c r="AB1840" s="228"/>
      <c r="AC1840" s="30"/>
    </row>
    <row r="1841" spans="19:29" ht="15" customHeight="1">
      <c r="S1841" s="308"/>
      <c r="T1841" s="311"/>
      <c r="AB1841" s="228"/>
      <c r="AC1841" s="30"/>
    </row>
    <row r="1842" spans="19:29" ht="15" customHeight="1">
      <c r="S1842" s="308"/>
      <c r="T1842" s="311"/>
      <c r="AB1842" s="228"/>
      <c r="AC1842" s="30"/>
    </row>
    <row r="1843" spans="19:29" ht="15" customHeight="1">
      <c r="S1843" s="308"/>
      <c r="T1843" s="311"/>
      <c r="AB1843" s="228"/>
      <c r="AC1843" s="30"/>
    </row>
    <row r="1844" spans="19:29" ht="15" customHeight="1">
      <c r="S1844" s="308"/>
      <c r="T1844" s="311"/>
      <c r="AB1844" s="228"/>
      <c r="AC1844" s="30"/>
    </row>
    <row r="1845" spans="19:29" ht="15" customHeight="1">
      <c r="S1845" s="308"/>
      <c r="T1845" s="311"/>
      <c r="AB1845" s="228"/>
      <c r="AC1845" s="30"/>
    </row>
    <row r="1846" spans="19:29" ht="15" customHeight="1">
      <c r="S1846" s="308"/>
      <c r="T1846" s="311"/>
      <c r="AB1846" s="228"/>
      <c r="AC1846" s="30"/>
    </row>
    <row r="1847" spans="19:29" ht="15" customHeight="1">
      <c r="S1847" s="308"/>
      <c r="T1847" s="311"/>
      <c r="AB1847" s="228"/>
      <c r="AC1847" s="30"/>
    </row>
    <row r="1848" spans="19:29" ht="15" customHeight="1">
      <c r="S1848" s="308"/>
      <c r="T1848" s="311"/>
      <c r="AB1848" s="228"/>
      <c r="AC1848" s="30"/>
    </row>
    <row r="1849" spans="19:29" ht="15" customHeight="1">
      <c r="S1849" s="308"/>
      <c r="T1849" s="311"/>
      <c r="AB1849" s="228"/>
      <c r="AC1849" s="30"/>
    </row>
    <row r="1850" spans="19:29" ht="15" customHeight="1">
      <c r="S1850" s="308"/>
      <c r="T1850" s="311"/>
      <c r="AB1850" s="228"/>
      <c r="AC1850" s="30"/>
    </row>
    <row r="1851" spans="19:29" ht="15" customHeight="1">
      <c r="S1851" s="308"/>
      <c r="T1851" s="311"/>
      <c r="AB1851" s="228"/>
      <c r="AC1851" s="30"/>
    </row>
    <row r="1852" spans="19:29" ht="15" customHeight="1">
      <c r="S1852" s="308"/>
      <c r="T1852" s="311"/>
      <c r="AB1852" s="228"/>
      <c r="AC1852" s="30"/>
    </row>
    <row r="1853" spans="19:29" ht="15" customHeight="1">
      <c r="S1853" s="308"/>
      <c r="T1853" s="311"/>
      <c r="AB1853" s="228"/>
      <c r="AC1853" s="30"/>
    </row>
    <row r="1854" spans="19:29" ht="15" customHeight="1">
      <c r="S1854" s="308"/>
      <c r="T1854" s="311"/>
      <c r="AB1854" s="228"/>
      <c r="AC1854" s="30"/>
    </row>
    <row r="1855" spans="19:29" ht="15" customHeight="1">
      <c r="S1855" s="308"/>
      <c r="T1855" s="311"/>
      <c r="AB1855" s="228"/>
      <c r="AC1855" s="30"/>
    </row>
    <row r="1856" spans="19:29" ht="15" customHeight="1">
      <c r="S1856" s="308"/>
      <c r="T1856" s="311"/>
      <c r="AB1856" s="228"/>
      <c r="AC1856" s="30"/>
    </row>
    <row r="1857" spans="19:29" ht="15" customHeight="1">
      <c r="S1857" s="308"/>
      <c r="T1857" s="311"/>
      <c r="AB1857" s="228"/>
      <c r="AC1857" s="30"/>
    </row>
    <row r="1858" spans="19:29" ht="15" customHeight="1">
      <c r="S1858" s="308"/>
      <c r="T1858" s="311"/>
      <c r="AB1858" s="228"/>
      <c r="AC1858" s="30"/>
    </row>
    <row r="1859" spans="19:29" ht="15" customHeight="1">
      <c r="S1859" s="308"/>
      <c r="T1859" s="311"/>
      <c r="AB1859" s="228"/>
      <c r="AC1859" s="30"/>
    </row>
    <row r="1860" spans="19:29" ht="15" customHeight="1">
      <c r="S1860" s="308"/>
      <c r="T1860" s="311"/>
      <c r="AB1860" s="228"/>
      <c r="AC1860" s="30"/>
    </row>
    <row r="1861" spans="19:29" ht="15" customHeight="1">
      <c r="S1861" s="308"/>
      <c r="T1861" s="311"/>
      <c r="AB1861" s="228"/>
      <c r="AC1861" s="30"/>
    </row>
    <row r="1862" spans="19:29" ht="15" customHeight="1">
      <c r="S1862" s="308"/>
      <c r="T1862" s="311"/>
      <c r="AB1862" s="228"/>
      <c r="AC1862" s="30"/>
    </row>
    <row r="1863" spans="19:29" ht="15" customHeight="1">
      <c r="S1863" s="308"/>
      <c r="T1863" s="311"/>
      <c r="AB1863" s="228"/>
      <c r="AC1863" s="30"/>
    </row>
    <row r="1864" spans="19:29" ht="15" customHeight="1">
      <c r="S1864" s="308"/>
      <c r="T1864" s="311"/>
      <c r="AB1864" s="228"/>
      <c r="AC1864" s="30"/>
    </row>
    <row r="1865" spans="19:29" ht="15" customHeight="1">
      <c r="S1865" s="308"/>
      <c r="T1865" s="311"/>
      <c r="AB1865" s="228"/>
      <c r="AC1865" s="30"/>
    </row>
    <row r="1866" spans="19:29" ht="15" customHeight="1">
      <c r="S1866" s="308"/>
      <c r="T1866" s="311"/>
      <c r="AB1866" s="228"/>
      <c r="AC1866" s="30"/>
    </row>
    <row r="1867" spans="19:29" ht="15" customHeight="1">
      <c r="S1867" s="308"/>
      <c r="T1867" s="311"/>
      <c r="AB1867" s="228"/>
      <c r="AC1867" s="30"/>
    </row>
    <row r="1868" spans="19:29" ht="15" customHeight="1">
      <c r="S1868" s="308"/>
      <c r="T1868" s="311"/>
      <c r="AB1868" s="228"/>
      <c r="AC1868" s="30"/>
    </row>
    <row r="1869" spans="19:29" ht="15" customHeight="1">
      <c r="S1869" s="308"/>
      <c r="T1869" s="311"/>
      <c r="AB1869" s="228"/>
      <c r="AC1869" s="30"/>
    </row>
    <row r="1870" spans="19:29" ht="15" customHeight="1">
      <c r="S1870" s="308"/>
      <c r="T1870" s="311"/>
      <c r="AB1870" s="228"/>
      <c r="AC1870" s="30"/>
    </row>
    <row r="1871" spans="19:29" ht="15" customHeight="1">
      <c r="S1871" s="308"/>
      <c r="T1871" s="311"/>
      <c r="AB1871" s="228"/>
      <c r="AC1871" s="30"/>
    </row>
    <row r="1872" spans="19:29" ht="15" customHeight="1">
      <c r="S1872" s="308"/>
      <c r="T1872" s="311"/>
      <c r="AB1872" s="228"/>
      <c r="AC1872" s="30"/>
    </row>
    <row r="1873" spans="19:29" ht="15" customHeight="1">
      <c r="S1873" s="308"/>
      <c r="T1873" s="311"/>
      <c r="AB1873" s="228"/>
      <c r="AC1873" s="30"/>
    </row>
    <row r="1874" spans="19:29" ht="15" customHeight="1">
      <c r="S1874" s="308"/>
      <c r="T1874" s="311"/>
      <c r="AB1874" s="228"/>
      <c r="AC1874" s="30"/>
    </row>
    <row r="1875" spans="19:29" ht="15" customHeight="1">
      <c r="S1875" s="308"/>
      <c r="T1875" s="311"/>
      <c r="AB1875" s="228"/>
      <c r="AC1875" s="30"/>
    </row>
    <row r="1876" spans="19:29" ht="15" customHeight="1">
      <c r="S1876" s="308"/>
      <c r="T1876" s="311"/>
      <c r="AB1876" s="228"/>
      <c r="AC1876" s="30"/>
    </row>
    <row r="1877" spans="19:29" ht="15" customHeight="1">
      <c r="S1877" s="308"/>
      <c r="T1877" s="311"/>
      <c r="AB1877" s="228"/>
      <c r="AC1877" s="30"/>
    </row>
    <row r="1878" spans="19:29" ht="15" customHeight="1">
      <c r="S1878" s="308"/>
      <c r="T1878" s="311"/>
      <c r="AB1878" s="228"/>
      <c r="AC1878" s="30"/>
    </row>
    <row r="1879" spans="19:29" ht="15" customHeight="1">
      <c r="S1879" s="308"/>
      <c r="T1879" s="311"/>
      <c r="AB1879" s="228"/>
      <c r="AC1879" s="30"/>
    </row>
    <row r="1880" spans="19:29" ht="15" customHeight="1">
      <c r="S1880" s="308"/>
      <c r="T1880" s="311"/>
      <c r="AB1880" s="228"/>
      <c r="AC1880" s="30"/>
    </row>
    <row r="1881" spans="19:29" ht="15" customHeight="1">
      <c r="S1881" s="308"/>
      <c r="T1881" s="311"/>
      <c r="AB1881" s="228"/>
      <c r="AC1881" s="30"/>
    </row>
    <row r="1882" spans="19:29" ht="15" customHeight="1">
      <c r="S1882" s="308"/>
      <c r="T1882" s="311"/>
      <c r="AB1882" s="228"/>
      <c r="AC1882" s="30"/>
    </row>
    <row r="1883" spans="19:29" ht="15" customHeight="1">
      <c r="S1883" s="308"/>
      <c r="T1883" s="311"/>
      <c r="AB1883" s="228"/>
      <c r="AC1883" s="30"/>
    </row>
    <row r="1884" spans="19:29" ht="15" customHeight="1">
      <c r="S1884" s="308"/>
      <c r="T1884" s="311"/>
      <c r="AB1884" s="228"/>
      <c r="AC1884" s="30"/>
    </row>
    <row r="1885" spans="19:29" ht="15" customHeight="1">
      <c r="S1885" s="308"/>
      <c r="T1885" s="311"/>
      <c r="AB1885" s="228"/>
      <c r="AC1885" s="30"/>
    </row>
    <row r="1886" spans="19:29" ht="15" customHeight="1">
      <c r="S1886" s="308"/>
      <c r="T1886" s="311"/>
      <c r="AB1886" s="228"/>
      <c r="AC1886" s="30"/>
    </row>
    <row r="1887" spans="19:29" ht="15" customHeight="1">
      <c r="S1887" s="308"/>
      <c r="T1887" s="311"/>
      <c r="AB1887" s="228"/>
      <c r="AC1887" s="30"/>
    </row>
    <row r="1888" spans="19:29" ht="15" customHeight="1">
      <c r="S1888" s="308"/>
      <c r="T1888" s="311"/>
      <c r="AB1888" s="228"/>
      <c r="AC1888" s="30"/>
    </row>
    <row r="1889" spans="19:29" ht="15" customHeight="1">
      <c r="S1889" s="308"/>
      <c r="T1889" s="311"/>
      <c r="AB1889" s="228"/>
      <c r="AC1889" s="30"/>
    </row>
    <row r="1890" spans="19:29" ht="15" customHeight="1">
      <c r="S1890" s="308"/>
      <c r="T1890" s="311"/>
      <c r="AB1890" s="228"/>
      <c r="AC1890" s="30"/>
    </row>
    <row r="1891" spans="19:29" ht="15" customHeight="1">
      <c r="S1891" s="308"/>
      <c r="T1891" s="311"/>
      <c r="AB1891" s="228"/>
      <c r="AC1891" s="30"/>
    </row>
    <row r="1892" spans="19:29" ht="15" customHeight="1">
      <c r="S1892" s="308"/>
      <c r="T1892" s="311"/>
      <c r="AB1892" s="228"/>
      <c r="AC1892" s="30"/>
    </row>
    <row r="1893" spans="19:29" ht="15" customHeight="1">
      <c r="S1893" s="308"/>
      <c r="T1893" s="311"/>
      <c r="AB1893" s="228"/>
      <c r="AC1893" s="30"/>
    </row>
    <row r="1894" spans="19:29" ht="15" customHeight="1">
      <c r="S1894" s="308"/>
      <c r="T1894" s="311"/>
      <c r="AB1894" s="228"/>
      <c r="AC1894" s="30"/>
    </row>
    <row r="1895" spans="19:29" ht="15" customHeight="1">
      <c r="S1895" s="308"/>
      <c r="T1895" s="311"/>
      <c r="AB1895" s="228"/>
      <c r="AC1895" s="30"/>
    </row>
    <row r="1896" spans="19:29" ht="15" customHeight="1">
      <c r="S1896" s="308"/>
      <c r="T1896" s="311"/>
      <c r="AB1896" s="228"/>
      <c r="AC1896" s="30"/>
    </row>
    <row r="1897" spans="19:29" ht="15" customHeight="1">
      <c r="S1897" s="308"/>
      <c r="T1897" s="311"/>
      <c r="AB1897" s="228"/>
      <c r="AC1897" s="30"/>
    </row>
    <row r="1898" spans="19:29" ht="15" customHeight="1">
      <c r="S1898" s="308"/>
      <c r="T1898" s="311"/>
      <c r="AB1898" s="228"/>
      <c r="AC1898" s="30"/>
    </row>
    <row r="1899" spans="19:29" ht="15" customHeight="1">
      <c r="S1899" s="308"/>
      <c r="T1899" s="311"/>
      <c r="AB1899" s="228"/>
      <c r="AC1899" s="30"/>
    </row>
    <row r="1900" spans="19:29" ht="15" customHeight="1">
      <c r="S1900" s="308"/>
      <c r="T1900" s="311"/>
      <c r="AB1900" s="228"/>
      <c r="AC1900" s="30"/>
    </row>
    <row r="1901" spans="19:29" ht="15" customHeight="1">
      <c r="S1901" s="308"/>
      <c r="T1901" s="311"/>
      <c r="AB1901" s="228"/>
      <c r="AC1901" s="30"/>
    </row>
    <row r="1902" spans="19:29" ht="15" customHeight="1">
      <c r="S1902" s="308"/>
      <c r="T1902" s="311"/>
      <c r="AB1902" s="228"/>
      <c r="AC1902" s="30"/>
    </row>
    <row r="1903" spans="19:29" ht="15" customHeight="1">
      <c r="S1903" s="308"/>
      <c r="T1903" s="311"/>
      <c r="AB1903" s="228"/>
      <c r="AC1903" s="30"/>
    </row>
    <row r="1904" spans="19:29" ht="15" customHeight="1">
      <c r="S1904" s="308"/>
      <c r="T1904" s="311"/>
      <c r="AB1904" s="228"/>
      <c r="AC1904" s="30"/>
    </row>
    <row r="1905" spans="19:29" ht="15" customHeight="1">
      <c r="S1905" s="308"/>
      <c r="T1905" s="311"/>
      <c r="AB1905" s="228"/>
      <c r="AC1905" s="30"/>
    </row>
    <row r="1906" spans="19:29" ht="15" customHeight="1">
      <c r="S1906" s="308"/>
      <c r="T1906" s="311"/>
      <c r="AB1906" s="228"/>
      <c r="AC1906" s="30"/>
    </row>
    <row r="1907" spans="19:29" ht="15" customHeight="1">
      <c r="S1907" s="308"/>
      <c r="T1907" s="311"/>
      <c r="AB1907" s="228"/>
      <c r="AC1907" s="30"/>
    </row>
    <row r="1908" spans="19:29" ht="15" customHeight="1">
      <c r="S1908" s="308"/>
      <c r="T1908" s="311"/>
      <c r="AB1908" s="228"/>
      <c r="AC1908" s="30"/>
    </row>
    <row r="1909" spans="19:29" ht="15" customHeight="1">
      <c r="S1909" s="308"/>
      <c r="T1909" s="311"/>
      <c r="AB1909" s="228"/>
      <c r="AC1909" s="30"/>
    </row>
    <row r="1910" spans="19:29" ht="15" customHeight="1">
      <c r="S1910" s="308"/>
      <c r="T1910" s="311"/>
      <c r="AB1910" s="228"/>
      <c r="AC1910" s="30"/>
    </row>
    <row r="1911" spans="19:29" ht="15" customHeight="1">
      <c r="S1911" s="308"/>
      <c r="T1911" s="311"/>
      <c r="AB1911" s="228"/>
      <c r="AC1911" s="30"/>
    </row>
    <row r="1912" spans="19:29" ht="15" customHeight="1">
      <c r="S1912" s="308"/>
      <c r="T1912" s="311"/>
      <c r="AB1912" s="228"/>
      <c r="AC1912" s="30"/>
    </row>
    <row r="1913" spans="19:29" ht="15" customHeight="1">
      <c r="S1913" s="308"/>
      <c r="T1913" s="311"/>
      <c r="AB1913" s="228"/>
      <c r="AC1913" s="30"/>
    </row>
    <row r="1914" spans="19:29" ht="15" customHeight="1">
      <c r="S1914" s="308"/>
      <c r="T1914" s="311"/>
      <c r="AB1914" s="228"/>
      <c r="AC1914" s="30"/>
    </row>
    <row r="1915" spans="19:29" ht="15" customHeight="1">
      <c r="S1915" s="308"/>
      <c r="T1915" s="311"/>
      <c r="AB1915" s="228"/>
      <c r="AC1915" s="30"/>
    </row>
    <row r="1916" spans="19:29" ht="15" customHeight="1">
      <c r="S1916" s="308"/>
      <c r="T1916" s="311"/>
      <c r="AB1916" s="228"/>
      <c r="AC1916" s="30"/>
    </row>
    <row r="1917" spans="19:29" ht="15" customHeight="1">
      <c r="S1917" s="308"/>
      <c r="T1917" s="311"/>
      <c r="AB1917" s="228"/>
      <c r="AC1917" s="30"/>
    </row>
    <row r="1918" spans="19:29" ht="15" customHeight="1">
      <c r="S1918" s="308"/>
      <c r="T1918" s="311"/>
      <c r="AB1918" s="228"/>
      <c r="AC1918" s="30"/>
    </row>
    <row r="1919" spans="19:29" ht="15" customHeight="1">
      <c r="S1919" s="308"/>
      <c r="T1919" s="311"/>
      <c r="AB1919" s="228"/>
      <c r="AC1919" s="30"/>
    </row>
    <row r="1920" spans="19:29" ht="15" customHeight="1">
      <c r="S1920" s="308"/>
      <c r="T1920" s="311"/>
      <c r="AB1920" s="228"/>
      <c r="AC1920" s="30"/>
    </row>
    <row r="1921" spans="19:29" ht="15" customHeight="1">
      <c r="S1921" s="308"/>
      <c r="T1921" s="311"/>
      <c r="AB1921" s="228"/>
      <c r="AC1921" s="30"/>
    </row>
    <row r="1922" spans="19:29" ht="15" customHeight="1">
      <c r="S1922" s="308"/>
      <c r="T1922" s="311"/>
      <c r="AB1922" s="228"/>
      <c r="AC1922" s="30"/>
    </row>
    <row r="1923" spans="19:29" ht="15" customHeight="1">
      <c r="S1923" s="308"/>
      <c r="T1923" s="311"/>
      <c r="AB1923" s="228"/>
      <c r="AC1923" s="30"/>
    </row>
    <row r="1924" spans="19:29" ht="15" customHeight="1">
      <c r="S1924" s="308"/>
      <c r="T1924" s="311"/>
      <c r="AB1924" s="228"/>
      <c r="AC1924" s="30"/>
    </row>
    <row r="1925" spans="19:29" ht="15" customHeight="1">
      <c r="S1925" s="308"/>
      <c r="T1925" s="311"/>
      <c r="AB1925" s="228"/>
      <c r="AC1925" s="30"/>
    </row>
    <row r="1926" spans="19:29" ht="15" customHeight="1">
      <c r="S1926" s="308"/>
      <c r="T1926" s="311"/>
      <c r="AB1926" s="228"/>
      <c r="AC1926" s="30"/>
    </row>
    <row r="1927" spans="19:29" ht="15" customHeight="1">
      <c r="S1927" s="308"/>
      <c r="T1927" s="311"/>
      <c r="AB1927" s="228"/>
      <c r="AC1927" s="30"/>
    </row>
    <row r="1928" spans="19:29" ht="15" customHeight="1">
      <c r="S1928" s="308"/>
      <c r="T1928" s="311"/>
      <c r="AB1928" s="228"/>
      <c r="AC1928" s="30"/>
    </row>
    <row r="1929" spans="19:29" ht="15" customHeight="1">
      <c r="S1929" s="308"/>
      <c r="T1929" s="311"/>
      <c r="AB1929" s="228"/>
      <c r="AC1929" s="30"/>
    </row>
    <row r="1930" spans="19:29" ht="15" customHeight="1">
      <c r="S1930" s="308"/>
      <c r="T1930" s="311"/>
      <c r="AB1930" s="228"/>
      <c r="AC1930" s="30"/>
    </row>
    <row r="1931" spans="19:29" ht="15" customHeight="1">
      <c r="S1931" s="308"/>
      <c r="T1931" s="311"/>
      <c r="AB1931" s="228"/>
      <c r="AC1931" s="30"/>
    </row>
    <row r="1932" spans="19:29" ht="15" customHeight="1">
      <c r="S1932" s="308"/>
      <c r="T1932" s="311"/>
      <c r="AB1932" s="228"/>
      <c r="AC1932" s="30"/>
    </row>
    <row r="1933" spans="19:29" ht="15" customHeight="1">
      <c r="S1933" s="308"/>
      <c r="T1933" s="311"/>
      <c r="AB1933" s="228"/>
      <c r="AC1933" s="30"/>
    </row>
    <row r="1934" spans="19:29" ht="15" customHeight="1">
      <c r="S1934" s="308"/>
      <c r="T1934" s="311"/>
      <c r="AB1934" s="228"/>
      <c r="AC1934" s="30"/>
    </row>
    <row r="1935" spans="19:29" ht="15" customHeight="1">
      <c r="S1935" s="308"/>
      <c r="T1935" s="311"/>
      <c r="AB1935" s="228"/>
      <c r="AC1935" s="30"/>
    </row>
    <row r="1936" spans="19:29" ht="15" customHeight="1">
      <c r="S1936" s="308"/>
      <c r="T1936" s="311"/>
      <c r="AB1936" s="228"/>
      <c r="AC1936" s="30"/>
    </row>
    <row r="1937" spans="19:29" ht="15" customHeight="1">
      <c r="S1937" s="308"/>
      <c r="T1937" s="311"/>
      <c r="AB1937" s="228"/>
      <c r="AC1937" s="30"/>
    </row>
    <row r="1938" spans="19:29" ht="15" customHeight="1">
      <c r="S1938" s="308"/>
      <c r="T1938" s="311"/>
      <c r="AB1938" s="228"/>
      <c r="AC1938" s="30"/>
    </row>
    <row r="1939" spans="19:29" ht="15" customHeight="1">
      <c r="S1939" s="308"/>
      <c r="T1939" s="311"/>
      <c r="AB1939" s="228"/>
      <c r="AC1939" s="30"/>
    </row>
    <row r="1940" spans="19:29" ht="15" customHeight="1">
      <c r="S1940" s="308"/>
      <c r="T1940" s="311"/>
      <c r="AB1940" s="228"/>
      <c r="AC1940" s="30"/>
    </row>
    <row r="1941" spans="19:29" ht="15" customHeight="1">
      <c r="S1941" s="308"/>
      <c r="T1941" s="311"/>
      <c r="AB1941" s="228"/>
      <c r="AC1941" s="30"/>
    </row>
    <row r="1942" spans="19:29" ht="15" customHeight="1">
      <c r="S1942" s="308"/>
      <c r="T1942" s="311"/>
      <c r="AB1942" s="228"/>
      <c r="AC1942" s="30"/>
    </row>
    <row r="1943" spans="19:29" ht="15" customHeight="1">
      <c r="S1943" s="308"/>
      <c r="T1943" s="311"/>
      <c r="AB1943" s="228"/>
      <c r="AC1943" s="30"/>
    </row>
    <row r="1944" spans="19:29" ht="15" customHeight="1">
      <c r="S1944" s="308"/>
      <c r="T1944" s="311"/>
      <c r="AB1944" s="228"/>
      <c r="AC1944" s="30"/>
    </row>
    <row r="1945" spans="19:29" ht="15" customHeight="1">
      <c r="S1945" s="308"/>
      <c r="T1945" s="311"/>
      <c r="AB1945" s="228"/>
      <c r="AC1945" s="30"/>
    </row>
    <row r="1946" spans="19:29" ht="15" customHeight="1">
      <c r="S1946" s="308"/>
      <c r="T1946" s="311"/>
      <c r="AB1946" s="228"/>
      <c r="AC1946" s="30"/>
    </row>
    <row r="1947" spans="19:29" ht="15" customHeight="1">
      <c r="S1947" s="308"/>
      <c r="T1947" s="311"/>
      <c r="AB1947" s="228"/>
      <c r="AC1947" s="30"/>
    </row>
    <row r="1948" spans="19:29" ht="15" customHeight="1">
      <c r="S1948" s="308"/>
      <c r="T1948" s="311"/>
      <c r="AB1948" s="228"/>
      <c r="AC1948" s="30"/>
    </row>
    <row r="1949" spans="19:29" ht="15" customHeight="1">
      <c r="S1949" s="308"/>
      <c r="T1949" s="311"/>
      <c r="AB1949" s="228"/>
      <c r="AC1949" s="30"/>
    </row>
    <row r="1950" spans="19:29" ht="15" customHeight="1">
      <c r="S1950" s="308"/>
      <c r="T1950" s="311"/>
      <c r="AB1950" s="228"/>
      <c r="AC1950" s="30"/>
    </row>
    <row r="1951" spans="19:29" ht="15" customHeight="1">
      <c r="S1951" s="308"/>
      <c r="T1951" s="311"/>
      <c r="AB1951" s="228"/>
      <c r="AC1951" s="30"/>
    </row>
    <row r="1952" spans="19:29" ht="15" customHeight="1">
      <c r="S1952" s="308"/>
      <c r="T1952" s="311"/>
      <c r="AB1952" s="228"/>
      <c r="AC1952" s="30"/>
    </row>
    <row r="1953" spans="19:29" ht="15" customHeight="1">
      <c r="S1953" s="308"/>
      <c r="T1953" s="311"/>
      <c r="AB1953" s="228"/>
      <c r="AC1953" s="30"/>
    </row>
    <row r="1954" spans="19:29" ht="15" customHeight="1">
      <c r="S1954" s="308"/>
      <c r="T1954" s="311"/>
      <c r="AB1954" s="228"/>
      <c r="AC1954" s="30"/>
    </row>
    <row r="1955" spans="19:29" ht="15" customHeight="1">
      <c r="S1955" s="308"/>
      <c r="T1955" s="311"/>
      <c r="AB1955" s="228"/>
      <c r="AC1955" s="30"/>
    </row>
    <row r="1956" spans="19:29" ht="15" customHeight="1">
      <c r="S1956" s="308"/>
      <c r="T1956" s="311"/>
      <c r="AB1956" s="228"/>
      <c r="AC1956" s="30"/>
    </row>
    <row r="1957" spans="19:29" ht="15" customHeight="1">
      <c r="S1957" s="308"/>
      <c r="T1957" s="311"/>
      <c r="AB1957" s="228"/>
      <c r="AC1957" s="30"/>
    </row>
    <row r="1958" spans="19:29" ht="15" customHeight="1">
      <c r="S1958" s="308"/>
      <c r="T1958" s="311"/>
      <c r="AB1958" s="228"/>
      <c r="AC1958" s="30"/>
    </row>
    <row r="1959" spans="19:29" ht="15" customHeight="1">
      <c r="S1959" s="308"/>
      <c r="T1959" s="311"/>
      <c r="AB1959" s="228"/>
      <c r="AC1959" s="30"/>
    </row>
    <row r="1960" spans="19:29" ht="15" customHeight="1">
      <c r="S1960" s="308"/>
      <c r="T1960" s="311"/>
      <c r="AB1960" s="228"/>
      <c r="AC1960" s="30"/>
    </row>
    <row r="1961" spans="19:29" ht="15" customHeight="1">
      <c r="S1961" s="308"/>
      <c r="T1961" s="311"/>
      <c r="AB1961" s="228"/>
      <c r="AC1961" s="30"/>
    </row>
    <row r="1962" spans="19:29" ht="15" customHeight="1">
      <c r="S1962" s="308"/>
      <c r="T1962" s="311"/>
      <c r="AB1962" s="228"/>
      <c r="AC1962" s="30"/>
    </row>
    <row r="1963" spans="19:29" ht="15" customHeight="1">
      <c r="S1963" s="308"/>
      <c r="T1963" s="311"/>
      <c r="AB1963" s="228"/>
      <c r="AC1963" s="30"/>
    </row>
    <row r="1964" spans="19:29" ht="15" customHeight="1">
      <c r="S1964" s="308"/>
      <c r="T1964" s="311"/>
      <c r="AB1964" s="228"/>
      <c r="AC1964" s="30"/>
    </row>
    <row r="1965" spans="19:29" ht="15" customHeight="1">
      <c r="S1965" s="308"/>
      <c r="T1965" s="311"/>
      <c r="AB1965" s="228"/>
      <c r="AC1965" s="30"/>
    </row>
    <row r="1966" spans="19:29" ht="15" customHeight="1">
      <c r="S1966" s="308"/>
      <c r="T1966" s="311"/>
      <c r="AB1966" s="228"/>
      <c r="AC1966" s="30"/>
    </row>
    <row r="1967" spans="19:29" ht="15" customHeight="1">
      <c r="S1967" s="308"/>
      <c r="T1967" s="311"/>
      <c r="AB1967" s="228"/>
      <c r="AC1967" s="30"/>
    </row>
    <row r="1968" spans="19:29" ht="15" customHeight="1">
      <c r="S1968" s="308"/>
      <c r="T1968" s="311"/>
      <c r="AB1968" s="228"/>
      <c r="AC1968" s="30"/>
    </row>
    <row r="1969" spans="19:29" ht="15" customHeight="1">
      <c r="S1969" s="308"/>
      <c r="T1969" s="311"/>
      <c r="AB1969" s="228"/>
      <c r="AC1969" s="30"/>
    </row>
    <row r="1970" spans="19:29" ht="15" customHeight="1">
      <c r="S1970" s="308"/>
      <c r="T1970" s="311"/>
      <c r="AB1970" s="228"/>
      <c r="AC1970" s="30"/>
    </row>
    <row r="1971" spans="19:29" ht="15" customHeight="1">
      <c r="S1971" s="308"/>
      <c r="T1971" s="311"/>
      <c r="AB1971" s="228"/>
      <c r="AC1971" s="30"/>
    </row>
    <row r="1972" spans="19:29" ht="15" customHeight="1">
      <c r="S1972" s="308"/>
      <c r="T1972" s="311"/>
      <c r="AB1972" s="228"/>
      <c r="AC1972" s="30"/>
    </row>
    <row r="1973" spans="19:29" ht="15" customHeight="1">
      <c r="S1973" s="308"/>
      <c r="T1973" s="311"/>
      <c r="AB1973" s="228"/>
      <c r="AC1973" s="30"/>
    </row>
    <row r="1974" spans="19:29" ht="15" customHeight="1">
      <c r="S1974" s="308"/>
      <c r="T1974" s="311"/>
      <c r="AB1974" s="228"/>
      <c r="AC1974" s="30"/>
    </row>
    <row r="1975" spans="19:29" ht="15" customHeight="1">
      <c r="S1975" s="308"/>
      <c r="T1975" s="311"/>
      <c r="AB1975" s="228"/>
      <c r="AC1975" s="30"/>
    </row>
    <row r="1976" spans="19:29" ht="15" customHeight="1">
      <c r="S1976" s="308"/>
      <c r="T1976" s="311"/>
      <c r="AB1976" s="228"/>
      <c r="AC1976" s="30"/>
    </row>
    <row r="1977" spans="19:29" ht="15" customHeight="1">
      <c r="S1977" s="308"/>
      <c r="T1977" s="311"/>
      <c r="AB1977" s="228"/>
      <c r="AC1977" s="30"/>
    </row>
    <row r="1978" spans="19:29" ht="15" customHeight="1">
      <c r="S1978" s="308"/>
      <c r="T1978" s="311"/>
      <c r="AB1978" s="228"/>
      <c r="AC1978" s="30"/>
    </row>
    <row r="1979" spans="19:29" ht="15" customHeight="1">
      <c r="S1979" s="308"/>
      <c r="T1979" s="311"/>
      <c r="AB1979" s="228"/>
      <c r="AC1979" s="30"/>
    </row>
    <row r="1980" spans="19:29" ht="15" customHeight="1">
      <c r="S1980" s="308"/>
      <c r="T1980" s="311"/>
      <c r="AB1980" s="228"/>
      <c r="AC1980" s="30"/>
    </row>
    <row r="1981" spans="19:29" ht="15" customHeight="1">
      <c r="S1981" s="308"/>
      <c r="T1981" s="311"/>
      <c r="AB1981" s="228"/>
      <c r="AC1981" s="30"/>
    </row>
    <row r="1982" spans="19:29" ht="15" customHeight="1">
      <c r="S1982" s="308"/>
      <c r="T1982" s="311"/>
      <c r="AB1982" s="228"/>
      <c r="AC1982" s="30"/>
    </row>
    <row r="1983" spans="19:29" ht="15" customHeight="1">
      <c r="S1983" s="308"/>
      <c r="T1983" s="311"/>
      <c r="AB1983" s="228"/>
      <c r="AC1983" s="30"/>
    </row>
    <row r="1984" spans="19:29" ht="15" customHeight="1">
      <c r="S1984" s="308"/>
      <c r="T1984" s="311"/>
      <c r="AB1984" s="228"/>
      <c r="AC1984" s="30"/>
    </row>
    <row r="1985" spans="19:29" ht="15" customHeight="1">
      <c r="S1985" s="308"/>
      <c r="T1985" s="311"/>
      <c r="AB1985" s="228"/>
      <c r="AC1985" s="30"/>
    </row>
    <row r="1986" spans="19:29" ht="15" customHeight="1">
      <c r="S1986" s="308"/>
      <c r="T1986" s="311"/>
      <c r="AB1986" s="228"/>
      <c r="AC1986" s="30"/>
    </row>
    <row r="1987" spans="19:29" ht="15" customHeight="1">
      <c r="S1987" s="308"/>
      <c r="T1987" s="311"/>
      <c r="AB1987" s="228"/>
      <c r="AC1987" s="30"/>
    </row>
    <row r="1988" spans="19:29" ht="15" customHeight="1">
      <c r="S1988" s="308"/>
      <c r="T1988" s="311"/>
      <c r="AB1988" s="228"/>
      <c r="AC1988" s="30"/>
    </row>
    <row r="1989" spans="19:29" ht="15" customHeight="1">
      <c r="S1989" s="308"/>
      <c r="T1989" s="311"/>
      <c r="AB1989" s="228"/>
      <c r="AC1989" s="30"/>
    </row>
    <row r="1990" spans="19:29" ht="15" customHeight="1">
      <c r="S1990" s="308"/>
      <c r="T1990" s="311"/>
      <c r="AB1990" s="228"/>
      <c r="AC1990" s="30"/>
    </row>
    <row r="1991" spans="19:29" ht="15" customHeight="1">
      <c r="S1991" s="308"/>
      <c r="T1991" s="311"/>
      <c r="AB1991" s="228"/>
      <c r="AC1991" s="30"/>
    </row>
    <row r="1992" spans="19:29" ht="15" customHeight="1">
      <c r="S1992" s="308"/>
      <c r="T1992" s="311"/>
      <c r="AB1992" s="228"/>
      <c r="AC1992" s="30"/>
    </row>
    <row r="1993" spans="19:29" ht="15" customHeight="1">
      <c r="S1993" s="308"/>
      <c r="T1993" s="311"/>
      <c r="AB1993" s="228"/>
      <c r="AC1993" s="30"/>
    </row>
    <row r="1994" spans="19:29" ht="15" customHeight="1">
      <c r="S1994" s="308"/>
      <c r="T1994" s="311"/>
      <c r="AB1994" s="228"/>
      <c r="AC1994" s="30"/>
    </row>
    <row r="1995" spans="19:29" ht="15" customHeight="1">
      <c r="S1995" s="308"/>
      <c r="T1995" s="311"/>
      <c r="AB1995" s="228"/>
      <c r="AC1995" s="30"/>
    </row>
    <row r="1996" spans="19:29" ht="15" customHeight="1">
      <c r="S1996" s="308"/>
      <c r="T1996" s="311"/>
      <c r="AB1996" s="228"/>
      <c r="AC1996" s="30"/>
    </row>
    <row r="1997" spans="19:29" ht="15" customHeight="1">
      <c r="S1997" s="308"/>
      <c r="T1997" s="311"/>
      <c r="AB1997" s="228"/>
      <c r="AC1997" s="30"/>
    </row>
    <row r="1998" spans="19:29" ht="15" customHeight="1">
      <c r="S1998" s="308"/>
      <c r="T1998" s="311"/>
      <c r="AB1998" s="228"/>
      <c r="AC1998" s="30"/>
    </row>
    <row r="1999" spans="19:29" ht="15" customHeight="1">
      <c r="S1999" s="308"/>
      <c r="T1999" s="311"/>
      <c r="AB1999" s="228"/>
      <c r="AC1999" s="30"/>
    </row>
    <row r="2000" spans="19:29" ht="15" customHeight="1">
      <c r="S2000" s="308"/>
      <c r="T2000" s="311"/>
      <c r="AB2000" s="228"/>
      <c r="AC2000" s="30"/>
    </row>
    <row r="2001" spans="19:29" ht="15" customHeight="1">
      <c r="S2001" s="308"/>
      <c r="T2001" s="311"/>
      <c r="AB2001" s="228"/>
      <c r="AC2001" s="30"/>
    </row>
    <row r="2002" spans="19:29" ht="15" customHeight="1">
      <c r="S2002" s="308"/>
      <c r="T2002" s="311"/>
      <c r="AB2002" s="228"/>
      <c r="AC2002" s="30"/>
    </row>
    <row r="2003" spans="19:29" ht="15" customHeight="1">
      <c r="S2003" s="308"/>
      <c r="T2003" s="311"/>
      <c r="AB2003" s="228"/>
      <c r="AC2003" s="30"/>
    </row>
    <row r="2004" spans="19:29" ht="15" customHeight="1">
      <c r="S2004" s="308"/>
      <c r="T2004" s="311"/>
      <c r="AB2004" s="228"/>
      <c r="AC2004" s="30"/>
    </row>
    <row r="2005" spans="19:29" ht="15" customHeight="1">
      <c r="S2005" s="308"/>
      <c r="T2005" s="311"/>
      <c r="AB2005" s="228"/>
      <c r="AC2005" s="30"/>
    </row>
    <row r="2006" spans="19:29" ht="15" customHeight="1">
      <c r="S2006" s="308"/>
      <c r="T2006" s="311"/>
      <c r="AB2006" s="228"/>
      <c r="AC2006" s="30"/>
    </row>
    <row r="2007" spans="19:29" ht="15" customHeight="1">
      <c r="S2007" s="308"/>
      <c r="T2007" s="311"/>
      <c r="AB2007" s="228"/>
      <c r="AC2007" s="30"/>
    </row>
    <row r="2008" spans="19:29" ht="15" customHeight="1">
      <c r="S2008" s="308"/>
      <c r="T2008" s="311"/>
      <c r="AB2008" s="228"/>
      <c r="AC2008" s="30"/>
    </row>
    <row r="2009" spans="19:29" ht="15" customHeight="1">
      <c r="S2009" s="308"/>
      <c r="T2009" s="311"/>
      <c r="AB2009" s="228"/>
      <c r="AC2009" s="30"/>
    </row>
    <row r="2010" spans="19:29" ht="15" customHeight="1">
      <c r="S2010" s="308"/>
      <c r="T2010" s="311"/>
      <c r="AB2010" s="228"/>
      <c r="AC2010" s="30"/>
    </row>
    <row r="2011" spans="19:29" ht="15" customHeight="1">
      <c r="S2011" s="308"/>
      <c r="T2011" s="311"/>
      <c r="AB2011" s="228"/>
      <c r="AC2011" s="30"/>
    </row>
    <row r="2012" spans="19:29" ht="15" customHeight="1">
      <c r="S2012" s="308"/>
      <c r="T2012" s="311"/>
      <c r="AB2012" s="228"/>
      <c r="AC2012" s="30"/>
    </row>
    <row r="2013" spans="19:29" ht="15" customHeight="1">
      <c r="S2013" s="308"/>
      <c r="T2013" s="311"/>
      <c r="AB2013" s="228"/>
      <c r="AC2013" s="30"/>
    </row>
    <row r="2014" spans="19:29" ht="15" customHeight="1">
      <c r="S2014" s="308"/>
      <c r="T2014" s="311"/>
      <c r="AB2014" s="228"/>
      <c r="AC2014" s="30"/>
    </row>
    <row r="2015" spans="19:29" ht="15" customHeight="1">
      <c r="S2015" s="308"/>
      <c r="T2015" s="311"/>
      <c r="AB2015" s="228"/>
      <c r="AC2015" s="30"/>
    </row>
    <row r="2016" spans="19:29" ht="15" customHeight="1">
      <c r="S2016" s="308"/>
      <c r="T2016" s="311"/>
      <c r="AB2016" s="228"/>
      <c r="AC2016" s="30"/>
    </row>
    <row r="2017" spans="19:29" ht="15" customHeight="1">
      <c r="S2017" s="308"/>
      <c r="T2017" s="311"/>
      <c r="AB2017" s="228"/>
      <c r="AC2017" s="30"/>
    </row>
    <row r="2018" spans="19:29" ht="15" customHeight="1">
      <c r="S2018" s="308"/>
      <c r="T2018" s="311"/>
      <c r="AB2018" s="228"/>
      <c r="AC2018" s="30"/>
    </row>
    <row r="2019" spans="19:29" ht="15" customHeight="1">
      <c r="S2019" s="308"/>
      <c r="T2019" s="311"/>
      <c r="AB2019" s="228"/>
      <c r="AC2019" s="30"/>
    </row>
    <row r="2020" spans="19:29" ht="15" customHeight="1">
      <c r="S2020" s="308"/>
      <c r="T2020" s="311"/>
      <c r="AB2020" s="228"/>
      <c r="AC2020" s="30"/>
    </row>
    <row r="2021" spans="19:29" ht="15" customHeight="1">
      <c r="S2021" s="308"/>
      <c r="T2021" s="311"/>
      <c r="AB2021" s="228"/>
      <c r="AC2021" s="30"/>
    </row>
    <row r="2022" spans="19:29" ht="15" customHeight="1">
      <c r="S2022" s="308"/>
      <c r="T2022" s="311"/>
      <c r="AB2022" s="228"/>
      <c r="AC2022" s="30"/>
    </row>
    <row r="2023" spans="19:29" ht="15" customHeight="1">
      <c r="S2023" s="308"/>
      <c r="T2023" s="311"/>
      <c r="AB2023" s="228"/>
      <c r="AC2023" s="30"/>
    </row>
    <row r="2024" spans="19:29" ht="15" customHeight="1">
      <c r="S2024" s="308"/>
      <c r="T2024" s="311"/>
      <c r="AB2024" s="228"/>
      <c r="AC2024" s="30"/>
    </row>
    <row r="2025" spans="19:29" ht="15" customHeight="1">
      <c r="S2025" s="308"/>
      <c r="T2025" s="311"/>
      <c r="AB2025" s="228"/>
      <c r="AC2025" s="30"/>
    </row>
    <row r="2026" spans="19:29" ht="15" customHeight="1">
      <c r="S2026" s="308"/>
      <c r="T2026" s="311"/>
      <c r="AB2026" s="228"/>
      <c r="AC2026" s="30"/>
    </row>
    <row r="2027" spans="19:29" ht="15" customHeight="1">
      <c r="S2027" s="308"/>
      <c r="T2027" s="311"/>
      <c r="AB2027" s="228"/>
      <c r="AC2027" s="30"/>
    </row>
    <row r="2028" spans="19:29" ht="15" customHeight="1">
      <c r="S2028" s="308"/>
      <c r="T2028" s="311"/>
      <c r="AB2028" s="228"/>
      <c r="AC2028" s="30"/>
    </row>
    <row r="2029" spans="19:29" ht="15" customHeight="1">
      <c r="S2029" s="308"/>
      <c r="T2029" s="311"/>
      <c r="AB2029" s="228"/>
      <c r="AC2029" s="30"/>
    </row>
    <row r="2030" spans="19:29" ht="15" customHeight="1">
      <c r="S2030" s="308"/>
      <c r="T2030" s="311"/>
      <c r="AB2030" s="228"/>
      <c r="AC2030" s="30"/>
    </row>
    <row r="2031" spans="19:29" ht="15" customHeight="1">
      <c r="S2031" s="308"/>
      <c r="T2031" s="311"/>
      <c r="AB2031" s="228"/>
      <c r="AC2031" s="30"/>
    </row>
    <row r="2032" spans="19:29" ht="15" customHeight="1">
      <c r="S2032" s="308"/>
      <c r="T2032" s="311"/>
      <c r="AB2032" s="228"/>
      <c r="AC2032" s="30"/>
    </row>
    <row r="2033" spans="19:29" ht="15" customHeight="1">
      <c r="S2033" s="308"/>
      <c r="T2033" s="311"/>
      <c r="AB2033" s="228"/>
      <c r="AC2033" s="30"/>
    </row>
    <row r="2034" spans="19:29" ht="15" customHeight="1">
      <c r="S2034" s="308"/>
      <c r="T2034" s="311"/>
      <c r="AB2034" s="228"/>
      <c r="AC2034" s="30"/>
    </row>
    <row r="2035" spans="19:29" ht="15" customHeight="1">
      <c r="S2035" s="308"/>
      <c r="T2035" s="311"/>
      <c r="AB2035" s="228"/>
      <c r="AC2035" s="30"/>
    </row>
    <row r="2036" spans="19:29" ht="15" customHeight="1">
      <c r="S2036" s="308"/>
      <c r="T2036" s="311"/>
      <c r="AB2036" s="228"/>
      <c r="AC2036" s="30"/>
    </row>
    <row r="2037" spans="19:29" ht="15" customHeight="1">
      <c r="S2037" s="308"/>
      <c r="T2037" s="311"/>
      <c r="AB2037" s="228"/>
      <c r="AC2037" s="30"/>
    </row>
    <row r="2038" spans="19:29" ht="15" customHeight="1">
      <c r="S2038" s="308"/>
      <c r="T2038" s="311"/>
      <c r="AB2038" s="228"/>
      <c r="AC2038" s="30"/>
    </row>
    <row r="2039" spans="19:29" ht="15" customHeight="1">
      <c r="S2039" s="308"/>
      <c r="T2039" s="311"/>
      <c r="AB2039" s="228"/>
      <c r="AC2039" s="30"/>
    </row>
    <row r="2040" spans="19:29" ht="15" customHeight="1">
      <c r="S2040" s="308"/>
      <c r="T2040" s="311"/>
      <c r="AB2040" s="228"/>
      <c r="AC2040" s="30"/>
    </row>
    <row r="2041" spans="19:29" ht="15" customHeight="1">
      <c r="S2041" s="308"/>
      <c r="T2041" s="311"/>
      <c r="AB2041" s="228"/>
      <c r="AC2041" s="30"/>
    </row>
    <row r="2042" spans="19:29" ht="15" customHeight="1">
      <c r="S2042" s="308"/>
      <c r="T2042" s="311"/>
      <c r="AB2042" s="228"/>
      <c r="AC2042" s="30"/>
    </row>
    <row r="2043" spans="19:29" ht="15" customHeight="1">
      <c r="S2043" s="308"/>
      <c r="T2043" s="311"/>
      <c r="AB2043" s="228"/>
      <c r="AC2043" s="30"/>
    </row>
    <row r="2044" spans="19:29" ht="15" customHeight="1">
      <c r="S2044" s="308"/>
      <c r="T2044" s="311"/>
      <c r="AB2044" s="228"/>
      <c r="AC2044" s="30"/>
    </row>
    <row r="2045" spans="19:29" ht="15" customHeight="1">
      <c r="S2045" s="308"/>
      <c r="T2045" s="311"/>
      <c r="AB2045" s="228"/>
      <c r="AC2045" s="30"/>
    </row>
    <row r="2046" spans="19:29" ht="15" customHeight="1">
      <c r="S2046" s="308"/>
      <c r="T2046" s="311"/>
      <c r="AB2046" s="228"/>
      <c r="AC2046" s="30"/>
    </row>
    <row r="2047" spans="19:29" ht="15" customHeight="1">
      <c r="S2047" s="308"/>
      <c r="T2047" s="311"/>
      <c r="AB2047" s="228"/>
      <c r="AC2047" s="30"/>
    </row>
    <row r="2048" spans="19:29" ht="15" customHeight="1">
      <c r="S2048" s="308"/>
      <c r="T2048" s="311"/>
      <c r="AB2048" s="228"/>
      <c r="AC2048" s="30"/>
    </row>
    <row r="2049" spans="19:29" ht="15" customHeight="1">
      <c r="S2049" s="308"/>
      <c r="T2049" s="311"/>
      <c r="AB2049" s="228"/>
      <c r="AC2049" s="30"/>
    </row>
    <row r="2050" spans="19:29" ht="15" customHeight="1">
      <c r="S2050" s="308"/>
      <c r="T2050" s="311"/>
      <c r="AB2050" s="228"/>
      <c r="AC2050" s="30"/>
    </row>
    <row r="2051" spans="19:29" ht="15" customHeight="1">
      <c r="S2051" s="308"/>
      <c r="T2051" s="311"/>
      <c r="AB2051" s="228"/>
      <c r="AC2051" s="30"/>
    </row>
    <row r="2052" spans="19:29" ht="15" customHeight="1">
      <c r="S2052" s="308"/>
      <c r="T2052" s="311"/>
      <c r="AB2052" s="228"/>
      <c r="AC2052" s="30"/>
    </row>
    <row r="2053" spans="19:29" ht="15" customHeight="1">
      <c r="S2053" s="308"/>
      <c r="T2053" s="311"/>
      <c r="AB2053" s="228"/>
      <c r="AC2053" s="30"/>
    </row>
    <row r="2054" spans="19:29" ht="15" customHeight="1">
      <c r="S2054" s="308"/>
      <c r="T2054" s="311"/>
      <c r="AB2054" s="228"/>
      <c r="AC2054" s="30"/>
    </row>
    <row r="2055" spans="19:29" ht="15" customHeight="1">
      <c r="S2055" s="308"/>
      <c r="T2055" s="311"/>
      <c r="AB2055" s="228"/>
      <c r="AC2055" s="30"/>
    </row>
    <row r="2056" spans="19:29" ht="15" customHeight="1">
      <c r="S2056" s="308"/>
      <c r="T2056" s="311"/>
      <c r="AB2056" s="228"/>
      <c r="AC2056" s="30"/>
    </row>
    <row r="2057" spans="19:29" ht="15" customHeight="1">
      <c r="S2057" s="308"/>
      <c r="T2057" s="311"/>
      <c r="AB2057" s="228"/>
      <c r="AC2057" s="30"/>
    </row>
    <row r="2058" spans="19:29" ht="15" customHeight="1">
      <c r="S2058" s="308"/>
      <c r="T2058" s="311"/>
      <c r="AB2058" s="228"/>
      <c r="AC2058" s="30"/>
    </row>
    <row r="2059" spans="19:29" ht="15" customHeight="1">
      <c r="S2059" s="308"/>
      <c r="T2059" s="311"/>
      <c r="AB2059" s="228"/>
      <c r="AC2059" s="30"/>
    </row>
    <row r="2060" spans="19:29" ht="15" customHeight="1">
      <c r="S2060" s="308"/>
      <c r="T2060" s="311"/>
      <c r="AB2060" s="228"/>
      <c r="AC2060" s="30"/>
    </row>
    <row r="2061" spans="19:29" ht="15" customHeight="1">
      <c r="S2061" s="308"/>
      <c r="T2061" s="311"/>
      <c r="AB2061" s="228"/>
      <c r="AC2061" s="30"/>
    </row>
    <row r="2062" spans="19:29" ht="15" customHeight="1">
      <c r="S2062" s="308"/>
      <c r="T2062" s="311"/>
      <c r="AB2062" s="228"/>
      <c r="AC2062" s="30"/>
    </row>
    <row r="2063" spans="19:29" ht="15" customHeight="1">
      <c r="S2063" s="308"/>
      <c r="T2063" s="311"/>
      <c r="AB2063" s="228"/>
      <c r="AC2063" s="30"/>
    </row>
    <row r="2064" spans="19:29" ht="15" customHeight="1">
      <c r="S2064" s="308"/>
      <c r="T2064" s="311"/>
      <c r="AB2064" s="228"/>
      <c r="AC2064" s="30"/>
    </row>
    <row r="2065" spans="19:29" ht="15" customHeight="1">
      <c r="S2065" s="308"/>
      <c r="T2065" s="311"/>
      <c r="AB2065" s="228"/>
      <c r="AC2065" s="30"/>
    </row>
    <row r="2066" spans="19:29" ht="15" customHeight="1">
      <c r="S2066" s="308"/>
      <c r="T2066" s="311"/>
      <c r="AB2066" s="228"/>
      <c r="AC2066" s="30"/>
    </row>
    <row r="2067" spans="19:29" ht="15" customHeight="1">
      <c r="S2067" s="308"/>
      <c r="T2067" s="311"/>
      <c r="AB2067" s="228"/>
      <c r="AC2067" s="30"/>
    </row>
    <row r="2068" spans="19:29" ht="15" customHeight="1">
      <c r="S2068" s="308"/>
      <c r="T2068" s="311"/>
      <c r="AB2068" s="228"/>
      <c r="AC2068" s="30"/>
    </row>
    <row r="2069" spans="19:29" ht="15" customHeight="1">
      <c r="S2069" s="308"/>
      <c r="T2069" s="311"/>
      <c r="AB2069" s="228"/>
      <c r="AC2069" s="30"/>
    </row>
    <row r="2070" spans="19:29" ht="15" customHeight="1">
      <c r="S2070" s="308"/>
      <c r="T2070" s="311"/>
      <c r="AB2070" s="228"/>
      <c r="AC2070" s="30"/>
    </row>
    <row r="2071" spans="19:29" ht="15" customHeight="1">
      <c r="S2071" s="308"/>
      <c r="T2071" s="311"/>
      <c r="AB2071" s="228"/>
      <c r="AC2071" s="30"/>
    </row>
    <row r="2072" spans="19:29" ht="15" customHeight="1">
      <c r="S2072" s="308"/>
      <c r="T2072" s="311"/>
      <c r="AB2072" s="228"/>
      <c r="AC2072" s="30"/>
    </row>
    <row r="2073" spans="19:29" ht="15" customHeight="1">
      <c r="S2073" s="308"/>
      <c r="T2073" s="311"/>
      <c r="AB2073" s="228"/>
      <c r="AC2073" s="30"/>
    </row>
    <row r="2074" spans="19:29" ht="15" customHeight="1">
      <c r="S2074" s="308"/>
      <c r="T2074" s="311"/>
      <c r="AB2074" s="228"/>
      <c r="AC2074" s="30"/>
    </row>
    <row r="2075" spans="19:29" ht="15" customHeight="1">
      <c r="S2075" s="308"/>
      <c r="T2075" s="311"/>
      <c r="AB2075" s="228"/>
      <c r="AC2075" s="30"/>
    </row>
    <row r="2076" spans="19:29" ht="15" customHeight="1">
      <c r="S2076" s="308"/>
      <c r="T2076" s="311"/>
      <c r="AB2076" s="228"/>
      <c r="AC2076" s="30"/>
    </row>
    <row r="2077" spans="19:29" ht="15" customHeight="1">
      <c r="S2077" s="308"/>
      <c r="T2077" s="311"/>
      <c r="AB2077" s="228"/>
      <c r="AC2077" s="30"/>
    </row>
    <row r="2078" spans="19:29" ht="15" customHeight="1">
      <c r="S2078" s="308"/>
      <c r="T2078" s="311"/>
      <c r="AB2078" s="228"/>
      <c r="AC2078" s="30"/>
    </row>
    <row r="2079" spans="19:29" ht="15" customHeight="1">
      <c r="S2079" s="308"/>
      <c r="T2079" s="311"/>
      <c r="AB2079" s="228"/>
      <c r="AC2079" s="30"/>
    </row>
    <row r="2080" spans="19:29" ht="15" customHeight="1">
      <c r="S2080" s="308"/>
      <c r="T2080" s="311"/>
      <c r="AB2080" s="228"/>
      <c r="AC2080" s="30"/>
    </row>
    <row r="2081" spans="19:29" ht="15" customHeight="1">
      <c r="S2081" s="308"/>
      <c r="T2081" s="311"/>
      <c r="AB2081" s="228"/>
      <c r="AC2081" s="30"/>
    </row>
    <row r="2082" spans="19:29" ht="15" customHeight="1">
      <c r="S2082" s="308"/>
      <c r="T2082" s="311"/>
      <c r="AB2082" s="228"/>
      <c r="AC2082" s="30"/>
    </row>
    <row r="2083" spans="19:29" ht="15" customHeight="1">
      <c r="S2083" s="308"/>
      <c r="T2083" s="311"/>
      <c r="AB2083" s="228"/>
      <c r="AC2083" s="30"/>
    </row>
    <row r="2084" spans="19:29" ht="15" customHeight="1">
      <c r="S2084" s="308"/>
      <c r="T2084" s="311"/>
      <c r="AB2084" s="228"/>
      <c r="AC2084" s="30"/>
    </row>
    <row r="2085" spans="19:29" ht="15" customHeight="1">
      <c r="S2085" s="308"/>
      <c r="T2085" s="311"/>
      <c r="AB2085" s="228"/>
      <c r="AC2085" s="30"/>
    </row>
    <row r="2086" spans="19:29" ht="15" customHeight="1">
      <c r="S2086" s="308"/>
      <c r="T2086" s="311"/>
      <c r="AB2086" s="228"/>
      <c r="AC2086" s="30">
        <f>SUBTOTAL(2,AC2:AC2085)</f>
        <v>1031</v>
      </c>
    </row>
    <row r="2087" spans="19:28" ht="15" customHeight="1">
      <c r="S2087" s="308"/>
      <c r="T2087" s="311"/>
      <c r="AB2087" s="228"/>
    </row>
    <row r="2088" spans="19:28" ht="15" customHeight="1">
      <c r="S2088" s="308"/>
      <c r="T2088" s="311"/>
      <c r="AB2088" s="228"/>
    </row>
    <row r="2089" spans="19:28" ht="15" customHeight="1">
      <c r="S2089" s="308"/>
      <c r="T2089" s="311"/>
      <c r="AB2089" s="228"/>
    </row>
    <row r="2090" spans="19:28" ht="15" customHeight="1">
      <c r="S2090" s="308"/>
      <c r="T2090" s="311"/>
      <c r="AB2090" s="228"/>
    </row>
    <row r="2091" spans="19:28" ht="15" customHeight="1">
      <c r="S2091" s="308"/>
      <c r="T2091" s="311"/>
      <c r="AB2091" s="228"/>
    </row>
    <row r="2092" spans="19:28" ht="15" customHeight="1">
      <c r="S2092" s="308"/>
      <c r="T2092" s="311"/>
      <c r="AB2092" s="228"/>
    </row>
    <row r="2093" spans="19:28" ht="15" customHeight="1">
      <c r="S2093" s="308"/>
      <c r="T2093" s="311"/>
      <c r="AB2093" s="228"/>
    </row>
    <row r="2094" spans="19:28" ht="15" customHeight="1">
      <c r="S2094" s="308"/>
      <c r="T2094" s="311"/>
      <c r="AB2094" s="228"/>
    </row>
    <row r="2095" spans="19:28" ht="15" customHeight="1">
      <c r="S2095" s="308"/>
      <c r="T2095" s="311"/>
      <c r="AB2095" s="228"/>
    </row>
    <row r="2096" spans="19:28" ht="15" customHeight="1">
      <c r="S2096" s="308"/>
      <c r="T2096" s="311"/>
      <c r="AB2096" s="228"/>
    </row>
    <row r="2097" spans="19:28" ht="15" customHeight="1">
      <c r="S2097" s="308"/>
      <c r="T2097" s="311"/>
      <c r="AB2097" s="228"/>
    </row>
    <row r="2098" spans="19:28" ht="15" customHeight="1">
      <c r="S2098" s="308"/>
      <c r="T2098" s="311"/>
      <c r="AB2098" s="228"/>
    </row>
    <row r="2099" spans="19:28" ht="15" customHeight="1">
      <c r="S2099" s="308"/>
      <c r="T2099" s="311"/>
      <c r="AB2099" s="228"/>
    </row>
    <row r="2100" spans="19:28" ht="15" customHeight="1">
      <c r="S2100" s="308"/>
      <c r="T2100" s="311"/>
      <c r="AB2100" s="228"/>
    </row>
    <row r="2101" spans="19:28" ht="15" customHeight="1">
      <c r="S2101" s="308"/>
      <c r="T2101" s="311"/>
      <c r="AB2101" s="228"/>
    </row>
    <row r="2102" spans="19:28" ht="15" customHeight="1">
      <c r="S2102" s="308"/>
      <c r="T2102" s="311"/>
      <c r="AB2102" s="228"/>
    </row>
    <row r="2103" spans="19:28" ht="15" customHeight="1">
      <c r="S2103" s="308"/>
      <c r="T2103" s="311"/>
      <c r="AB2103" s="228"/>
    </row>
    <row r="2104" spans="19:28" ht="15" customHeight="1">
      <c r="S2104" s="308"/>
      <c r="T2104" s="311"/>
      <c r="AB2104" s="228"/>
    </row>
    <row r="2105" spans="19:28" ht="15" customHeight="1">
      <c r="S2105" s="308"/>
      <c r="T2105" s="311"/>
      <c r="AB2105" s="228"/>
    </row>
    <row r="2106" spans="19:28" ht="15" customHeight="1">
      <c r="S2106" s="308"/>
      <c r="T2106" s="311"/>
      <c r="AB2106" s="228"/>
    </row>
    <row r="2107" spans="19:28" ht="15" customHeight="1">
      <c r="S2107" s="308"/>
      <c r="T2107" s="311"/>
      <c r="AB2107" s="228"/>
    </row>
    <row r="2108" spans="19:28" ht="15" customHeight="1">
      <c r="S2108" s="308"/>
      <c r="T2108" s="311"/>
      <c r="AB2108" s="228"/>
    </row>
    <row r="2109" spans="19:28" ht="15" customHeight="1">
      <c r="S2109" s="308"/>
      <c r="T2109" s="311"/>
      <c r="AB2109" s="228"/>
    </row>
    <row r="2110" spans="19:28" ht="15" customHeight="1">
      <c r="S2110" s="308"/>
      <c r="T2110" s="311"/>
      <c r="AB2110" s="228"/>
    </row>
    <row r="2111" spans="19:28" ht="15" customHeight="1">
      <c r="S2111" s="308"/>
      <c r="T2111" s="311"/>
      <c r="AB2111" s="228"/>
    </row>
    <row r="2112" spans="19:28" ht="15" customHeight="1">
      <c r="S2112" s="308"/>
      <c r="T2112" s="311"/>
      <c r="AB2112" s="228"/>
    </row>
    <row r="2113" spans="19:28" ht="15" customHeight="1">
      <c r="S2113" s="308"/>
      <c r="T2113" s="311"/>
      <c r="AB2113" s="228"/>
    </row>
    <row r="2114" spans="19:28" ht="15" customHeight="1">
      <c r="S2114" s="308"/>
      <c r="T2114" s="311"/>
      <c r="AB2114" s="228"/>
    </row>
    <row r="2115" spans="19:28" ht="15" customHeight="1">
      <c r="S2115" s="308"/>
      <c r="T2115" s="311"/>
      <c r="AB2115" s="228"/>
    </row>
    <row r="2116" spans="19:28" ht="15" customHeight="1">
      <c r="S2116" s="308"/>
      <c r="T2116" s="311"/>
      <c r="AB2116" s="228"/>
    </row>
    <row r="2117" spans="19:28" ht="15" customHeight="1">
      <c r="S2117" s="308"/>
      <c r="T2117" s="311"/>
      <c r="AB2117" s="228"/>
    </row>
    <row r="2118" spans="19:28" ht="15" customHeight="1">
      <c r="S2118" s="308"/>
      <c r="T2118" s="311"/>
      <c r="AB2118" s="228"/>
    </row>
    <row r="2119" spans="19:28" ht="15" customHeight="1">
      <c r="S2119" s="308"/>
      <c r="T2119" s="311"/>
      <c r="AB2119" s="228"/>
    </row>
    <row r="2120" spans="19:28" ht="15" customHeight="1">
      <c r="S2120" s="308"/>
      <c r="T2120" s="311"/>
      <c r="AB2120" s="228"/>
    </row>
    <row r="2121" spans="19:28" ht="15" customHeight="1">
      <c r="S2121" s="308"/>
      <c r="T2121" s="311"/>
      <c r="AB2121" s="228"/>
    </row>
    <row r="2122" spans="19:28" ht="15" customHeight="1">
      <c r="S2122" s="308"/>
      <c r="T2122" s="311"/>
      <c r="AB2122" s="228"/>
    </row>
    <row r="2123" spans="19:28" ht="15" customHeight="1">
      <c r="S2123" s="308"/>
      <c r="T2123" s="311"/>
      <c r="AB2123" s="228"/>
    </row>
    <row r="2124" spans="19:28" ht="15" customHeight="1">
      <c r="S2124" s="308"/>
      <c r="T2124" s="311"/>
      <c r="AB2124" s="228"/>
    </row>
    <row r="2125" spans="19:28" ht="15" customHeight="1">
      <c r="S2125" s="308"/>
      <c r="T2125" s="311"/>
      <c r="AB2125" s="228"/>
    </row>
    <row r="2126" spans="19:28" ht="15" customHeight="1">
      <c r="S2126" s="308"/>
      <c r="T2126" s="311"/>
      <c r="AB2126" s="228"/>
    </row>
    <row r="2127" spans="19:28" ht="15" customHeight="1">
      <c r="S2127" s="308"/>
      <c r="T2127" s="311"/>
      <c r="AB2127" s="228"/>
    </row>
    <row r="2128" spans="19:28" ht="15" customHeight="1">
      <c r="S2128" s="308"/>
      <c r="T2128" s="311"/>
      <c r="AB2128" s="228"/>
    </row>
    <row r="2129" spans="19:28" ht="15" customHeight="1">
      <c r="S2129" s="308"/>
      <c r="T2129" s="311"/>
      <c r="AB2129" s="228"/>
    </row>
    <row r="2130" spans="19:28" ht="15" customHeight="1">
      <c r="S2130" s="308"/>
      <c r="T2130" s="311"/>
      <c r="AB2130" s="228"/>
    </row>
    <row r="2131" spans="19:28" ht="15" customHeight="1">
      <c r="S2131" s="308"/>
      <c r="T2131" s="311"/>
      <c r="AB2131" s="228"/>
    </row>
    <row r="2132" spans="19:28" ht="15" customHeight="1">
      <c r="S2132" s="308"/>
      <c r="T2132" s="311"/>
      <c r="AB2132" s="228"/>
    </row>
    <row r="2133" spans="19:28" ht="15" customHeight="1">
      <c r="S2133" s="308"/>
      <c r="T2133" s="311"/>
      <c r="AB2133" s="228"/>
    </row>
    <row r="2134" spans="19:28" ht="15" customHeight="1">
      <c r="S2134" s="308"/>
      <c r="T2134" s="311"/>
      <c r="AB2134" s="228"/>
    </row>
    <row r="2135" spans="19:28" ht="15" customHeight="1">
      <c r="S2135" s="308"/>
      <c r="T2135" s="311"/>
      <c r="AB2135" s="228"/>
    </row>
    <row r="2136" spans="19:28" ht="15" customHeight="1">
      <c r="S2136" s="308"/>
      <c r="T2136" s="311"/>
      <c r="AB2136" s="228"/>
    </row>
    <row r="2137" spans="19:28" ht="15" customHeight="1">
      <c r="S2137" s="308"/>
      <c r="T2137" s="311"/>
      <c r="AB2137" s="228"/>
    </row>
    <row r="2138" spans="19:28" ht="15" customHeight="1">
      <c r="S2138" s="308"/>
      <c r="T2138" s="311"/>
      <c r="AB2138" s="228"/>
    </row>
    <row r="2139" spans="19:28" ht="15" customHeight="1">
      <c r="S2139" s="308"/>
      <c r="T2139" s="311"/>
      <c r="AB2139" s="228"/>
    </row>
    <row r="2140" spans="19:28" ht="15" customHeight="1">
      <c r="S2140" s="308"/>
      <c r="T2140" s="311"/>
      <c r="AB2140" s="228"/>
    </row>
    <row r="2141" spans="19:28" ht="15" customHeight="1">
      <c r="S2141" s="308"/>
      <c r="T2141" s="311"/>
      <c r="AB2141" s="228"/>
    </row>
    <row r="2142" spans="19:28" ht="15" customHeight="1">
      <c r="S2142" s="308"/>
      <c r="T2142" s="311"/>
      <c r="AB2142" s="228"/>
    </row>
    <row r="2143" spans="19:28" ht="15" customHeight="1">
      <c r="S2143" s="308"/>
      <c r="T2143" s="311"/>
      <c r="AB2143" s="228"/>
    </row>
    <row r="2144" spans="19:28" ht="15" customHeight="1">
      <c r="S2144" s="308"/>
      <c r="T2144" s="311"/>
      <c r="AB2144" s="228"/>
    </row>
    <row r="2145" spans="19:28" ht="15" customHeight="1">
      <c r="S2145" s="308"/>
      <c r="T2145" s="311"/>
      <c r="AB2145" s="228"/>
    </row>
    <row r="2146" spans="19:28" ht="15" customHeight="1">
      <c r="S2146" s="308"/>
      <c r="T2146" s="311"/>
      <c r="AB2146" s="228"/>
    </row>
    <row r="2147" spans="19:28" ht="15" customHeight="1">
      <c r="S2147" s="308"/>
      <c r="T2147" s="311"/>
      <c r="AB2147" s="228"/>
    </row>
    <row r="2148" spans="19:28" ht="15" customHeight="1">
      <c r="S2148" s="308"/>
      <c r="T2148" s="311"/>
      <c r="AB2148" s="228"/>
    </row>
    <row r="2149" spans="19:28" ht="15" customHeight="1">
      <c r="S2149" s="308"/>
      <c r="T2149" s="311"/>
      <c r="AB2149" s="228"/>
    </row>
    <row r="2150" spans="19:28" ht="15" customHeight="1">
      <c r="S2150" s="308"/>
      <c r="T2150" s="311"/>
      <c r="AB2150" s="228"/>
    </row>
    <row r="2151" spans="19:28" ht="15" customHeight="1">
      <c r="S2151" s="308"/>
      <c r="T2151" s="311"/>
      <c r="AB2151" s="228"/>
    </row>
    <row r="2152" spans="19:28" ht="15" customHeight="1">
      <c r="S2152" s="308"/>
      <c r="T2152" s="311"/>
      <c r="AB2152" s="228"/>
    </row>
    <row r="2153" spans="19:28" ht="15" customHeight="1">
      <c r="S2153" s="308"/>
      <c r="T2153" s="311"/>
      <c r="AB2153" s="228"/>
    </row>
    <row r="2154" spans="19:28" ht="15" customHeight="1">
      <c r="S2154" s="308"/>
      <c r="T2154" s="311"/>
      <c r="AB2154" s="228"/>
    </row>
    <row r="2155" spans="19:28" ht="15" customHeight="1">
      <c r="S2155" s="308"/>
      <c r="T2155" s="311"/>
      <c r="AB2155" s="228"/>
    </row>
    <row r="2156" spans="19:28" ht="15" customHeight="1">
      <c r="S2156" s="308"/>
      <c r="T2156" s="311"/>
      <c r="AB2156" s="228"/>
    </row>
    <row r="2157" spans="19:28" ht="15" customHeight="1">
      <c r="S2157" s="308"/>
      <c r="T2157" s="311"/>
      <c r="AB2157" s="228"/>
    </row>
    <row r="2158" spans="19:28" ht="15" customHeight="1">
      <c r="S2158" s="308"/>
      <c r="T2158" s="311"/>
      <c r="AB2158" s="228"/>
    </row>
    <row r="2159" spans="19:28" ht="15" customHeight="1">
      <c r="S2159" s="308"/>
      <c r="T2159" s="311"/>
      <c r="AB2159" s="228"/>
    </row>
    <row r="2160" spans="19:28" ht="15" customHeight="1">
      <c r="S2160" s="308"/>
      <c r="T2160" s="311"/>
      <c r="AB2160" s="228"/>
    </row>
    <row r="2161" spans="19:28" ht="15" customHeight="1">
      <c r="S2161" s="308"/>
      <c r="T2161" s="311"/>
      <c r="AB2161" s="228"/>
    </row>
    <row r="2162" spans="19:28" ht="15" customHeight="1">
      <c r="S2162" s="308"/>
      <c r="T2162" s="311"/>
      <c r="AB2162" s="228"/>
    </row>
    <row r="2163" spans="19:28" ht="15" customHeight="1">
      <c r="S2163" s="308"/>
      <c r="T2163" s="311"/>
      <c r="AB2163" s="228"/>
    </row>
    <row r="2164" spans="19:28" ht="15" customHeight="1">
      <c r="S2164" s="308"/>
      <c r="T2164" s="311"/>
      <c r="AB2164" s="228"/>
    </row>
    <row r="2165" spans="19:28" ht="15" customHeight="1">
      <c r="S2165" s="308"/>
      <c r="T2165" s="311"/>
      <c r="AB2165" s="228"/>
    </row>
    <row r="2166" spans="19:28" ht="15" customHeight="1">
      <c r="S2166" s="308"/>
      <c r="T2166" s="311"/>
      <c r="AB2166" s="228"/>
    </row>
    <row r="2167" spans="19:28" ht="15" customHeight="1">
      <c r="S2167" s="308"/>
      <c r="T2167" s="311"/>
      <c r="AB2167" s="228"/>
    </row>
    <row r="2168" spans="19:28" ht="15" customHeight="1">
      <c r="S2168" s="308"/>
      <c r="T2168" s="311"/>
      <c r="AB2168" s="228"/>
    </row>
    <row r="2169" spans="19:28" ht="15" customHeight="1">
      <c r="S2169" s="308"/>
      <c r="T2169" s="311"/>
      <c r="AB2169" s="228"/>
    </row>
    <row r="2170" spans="19:28" ht="15" customHeight="1">
      <c r="S2170" s="308"/>
      <c r="T2170" s="311"/>
      <c r="AB2170" s="228"/>
    </row>
    <row r="2171" spans="19:28" ht="15" customHeight="1">
      <c r="S2171" s="308"/>
      <c r="T2171" s="311"/>
      <c r="AB2171" s="228"/>
    </row>
    <row r="2172" spans="19:28" ht="15" customHeight="1">
      <c r="S2172" s="308"/>
      <c r="T2172" s="311"/>
      <c r="AB2172" s="228"/>
    </row>
    <row r="2173" spans="19:28" ht="15" customHeight="1">
      <c r="S2173" s="308"/>
      <c r="T2173" s="311"/>
      <c r="AB2173" s="228"/>
    </row>
    <row r="2174" spans="19:28" ht="15" customHeight="1">
      <c r="S2174" s="308"/>
      <c r="T2174" s="311"/>
      <c r="AB2174" s="228"/>
    </row>
    <row r="2175" spans="19:28" ht="15" customHeight="1">
      <c r="S2175" s="308"/>
      <c r="T2175" s="311"/>
      <c r="AB2175" s="228"/>
    </row>
    <row r="2176" spans="19:28" ht="15" customHeight="1">
      <c r="S2176" s="308"/>
      <c r="T2176" s="311"/>
      <c r="AB2176" s="228"/>
    </row>
    <row r="2177" spans="19:28" ht="15" customHeight="1">
      <c r="S2177" s="308"/>
      <c r="T2177" s="311"/>
      <c r="AB2177" s="228"/>
    </row>
    <row r="2178" spans="19:28" ht="15" customHeight="1">
      <c r="S2178" s="308"/>
      <c r="T2178" s="311"/>
      <c r="AB2178" s="228"/>
    </row>
    <row r="2179" spans="19:28" ht="15" customHeight="1">
      <c r="S2179" s="308"/>
      <c r="T2179" s="311"/>
      <c r="AB2179" s="228"/>
    </row>
    <row r="2180" spans="19:28" ht="15" customHeight="1">
      <c r="S2180" s="308"/>
      <c r="T2180" s="311"/>
      <c r="AB2180" s="228"/>
    </row>
    <row r="2181" spans="19:28" ht="15" customHeight="1">
      <c r="S2181" s="308"/>
      <c r="T2181" s="311"/>
      <c r="AB2181" s="228"/>
    </row>
    <row r="2182" spans="19:28" ht="15" customHeight="1">
      <c r="S2182" s="308"/>
      <c r="T2182" s="311"/>
      <c r="AB2182" s="228"/>
    </row>
    <row r="2183" spans="19:28" ht="15" customHeight="1">
      <c r="S2183" s="308"/>
      <c r="T2183" s="311"/>
      <c r="AB2183" s="228"/>
    </row>
    <row r="2184" spans="19:28" ht="15" customHeight="1">
      <c r="S2184" s="308"/>
      <c r="T2184" s="311"/>
      <c r="AB2184" s="228"/>
    </row>
    <row r="2185" spans="19:28" ht="15" customHeight="1">
      <c r="S2185" s="308"/>
      <c r="T2185" s="311"/>
      <c r="AB2185" s="228"/>
    </row>
    <row r="2186" spans="19:28" ht="15" customHeight="1">
      <c r="S2186" s="308"/>
      <c r="T2186" s="311"/>
      <c r="AB2186" s="228"/>
    </row>
    <row r="2187" spans="19:28" ht="15" customHeight="1">
      <c r="S2187" s="308"/>
      <c r="T2187" s="311"/>
      <c r="AB2187" s="228"/>
    </row>
    <row r="2188" spans="19:28" ht="15" customHeight="1">
      <c r="S2188" s="308"/>
      <c r="T2188" s="311"/>
      <c r="AB2188" s="228"/>
    </row>
    <row r="2189" spans="19:28" ht="15" customHeight="1">
      <c r="S2189" s="308"/>
      <c r="T2189" s="311"/>
      <c r="AB2189" s="228"/>
    </row>
    <row r="2190" spans="19:28" ht="15" customHeight="1">
      <c r="S2190" s="308"/>
      <c r="T2190" s="311"/>
      <c r="AB2190" s="228"/>
    </row>
    <row r="2191" spans="19:28" ht="15" customHeight="1">
      <c r="S2191" s="308"/>
      <c r="T2191" s="311"/>
      <c r="AB2191" s="228"/>
    </row>
    <row r="2192" spans="19:28" ht="15" customHeight="1">
      <c r="S2192" s="308"/>
      <c r="T2192" s="311"/>
      <c r="AB2192" s="228"/>
    </row>
    <row r="2193" spans="19:28" ht="15" customHeight="1">
      <c r="S2193" s="308"/>
      <c r="T2193" s="311"/>
      <c r="AB2193" s="228"/>
    </row>
    <row r="2194" spans="19:28" ht="15" customHeight="1">
      <c r="S2194" s="308"/>
      <c r="T2194" s="311"/>
      <c r="AB2194" s="228"/>
    </row>
    <row r="2195" spans="19:28" ht="15" customHeight="1">
      <c r="S2195" s="308"/>
      <c r="T2195" s="311"/>
      <c r="AB2195" s="228"/>
    </row>
    <row r="2196" spans="19:28" ht="15" customHeight="1">
      <c r="S2196" s="308"/>
      <c r="T2196" s="311"/>
      <c r="AB2196" s="228"/>
    </row>
    <row r="2197" spans="19:28" ht="15" customHeight="1">
      <c r="S2197" s="308"/>
      <c r="T2197" s="311"/>
      <c r="AB2197" s="228"/>
    </row>
    <row r="2198" spans="19:28" ht="15" customHeight="1">
      <c r="S2198" s="308"/>
      <c r="T2198" s="311"/>
      <c r="AB2198" s="228"/>
    </row>
    <row r="2199" spans="19:28" ht="15" customHeight="1">
      <c r="S2199" s="308"/>
      <c r="T2199" s="311"/>
      <c r="AB2199" s="228"/>
    </row>
    <row r="2200" spans="19:28" ht="15" customHeight="1">
      <c r="S2200" s="308"/>
      <c r="T2200" s="311"/>
      <c r="AB2200" s="228"/>
    </row>
    <row r="2201" spans="19:28" ht="15" customHeight="1">
      <c r="S2201" s="308"/>
      <c r="T2201" s="311"/>
      <c r="AB2201" s="228"/>
    </row>
    <row r="2202" spans="19:28" ht="15" customHeight="1">
      <c r="S2202" s="308"/>
      <c r="T2202" s="311"/>
      <c r="AB2202" s="228"/>
    </row>
    <row r="2203" spans="19:28" ht="15" customHeight="1">
      <c r="S2203" s="308"/>
      <c r="T2203" s="311"/>
      <c r="AB2203" s="228"/>
    </row>
    <row r="2204" spans="19:28" ht="15" customHeight="1">
      <c r="S2204" s="308"/>
      <c r="T2204" s="311"/>
      <c r="AB2204" s="228"/>
    </row>
    <row r="2205" spans="19:28" ht="15" customHeight="1">
      <c r="S2205" s="308"/>
      <c r="T2205" s="311"/>
      <c r="AB2205" s="228"/>
    </row>
    <row r="2206" spans="19:28" ht="15" customHeight="1">
      <c r="S2206" s="308"/>
      <c r="T2206" s="311"/>
      <c r="AB2206" s="228"/>
    </row>
    <row r="2207" spans="19:28" ht="15" customHeight="1">
      <c r="S2207" s="308"/>
      <c r="T2207" s="311"/>
      <c r="AB2207" s="228"/>
    </row>
    <row r="2208" spans="19:28" ht="15" customHeight="1">
      <c r="S2208" s="308"/>
      <c r="T2208" s="311"/>
      <c r="AB2208" s="228"/>
    </row>
    <row r="2209" spans="19:28" ht="15" customHeight="1">
      <c r="S2209" s="308"/>
      <c r="T2209" s="311"/>
      <c r="AB2209" s="228"/>
    </row>
    <row r="2210" spans="19:28" ht="15" customHeight="1">
      <c r="S2210" s="308"/>
      <c r="T2210" s="311"/>
      <c r="AB2210" s="228"/>
    </row>
    <row r="2211" spans="19:28" ht="15" customHeight="1">
      <c r="S2211" s="308"/>
      <c r="T2211" s="311"/>
      <c r="AB2211" s="228"/>
    </row>
    <row r="2212" spans="19:28" ht="15" customHeight="1">
      <c r="S2212" s="308"/>
      <c r="T2212" s="311"/>
      <c r="AB2212" s="228"/>
    </row>
    <row r="2213" spans="19:28" ht="15" customHeight="1">
      <c r="S2213" s="308"/>
      <c r="T2213" s="311"/>
      <c r="AB2213" s="228"/>
    </row>
    <row r="2214" spans="19:28" ht="15" customHeight="1">
      <c r="S2214" s="308"/>
      <c r="T2214" s="311"/>
      <c r="AB2214" s="228"/>
    </row>
    <row r="2215" spans="19:28" ht="15" customHeight="1">
      <c r="S2215" s="308"/>
      <c r="T2215" s="311"/>
      <c r="AB2215" s="228"/>
    </row>
    <row r="2216" spans="19:28" ht="15" customHeight="1">
      <c r="S2216" s="308"/>
      <c r="T2216" s="311"/>
      <c r="AB2216" s="228"/>
    </row>
    <row r="2217" spans="19:28" ht="15" customHeight="1">
      <c r="S2217" s="308"/>
      <c r="T2217" s="311"/>
      <c r="AB2217" s="228"/>
    </row>
    <row r="2218" spans="19:28" ht="15" customHeight="1">
      <c r="S2218" s="308"/>
      <c r="T2218" s="311"/>
      <c r="AB2218" s="228"/>
    </row>
    <row r="2219" spans="19:28" ht="15" customHeight="1">
      <c r="S2219" s="308"/>
      <c r="T2219" s="311"/>
      <c r="AB2219" s="228"/>
    </row>
    <row r="2220" spans="19:28" ht="15" customHeight="1">
      <c r="S2220" s="308"/>
      <c r="T2220" s="311"/>
      <c r="AB2220" s="228"/>
    </row>
    <row r="2221" spans="19:28" ht="15" customHeight="1">
      <c r="S2221" s="308"/>
      <c r="T2221" s="311"/>
      <c r="AB2221" s="228"/>
    </row>
    <row r="2222" spans="19:28" ht="15" customHeight="1">
      <c r="S2222" s="308"/>
      <c r="T2222" s="311"/>
      <c r="AB2222" s="228"/>
    </row>
    <row r="2223" spans="19:28" ht="15" customHeight="1">
      <c r="S2223" s="308"/>
      <c r="T2223" s="311"/>
      <c r="AB2223" s="228"/>
    </row>
    <row r="2224" spans="19:28" ht="15" customHeight="1">
      <c r="S2224" s="308"/>
      <c r="T2224" s="311"/>
      <c r="AB2224" s="228"/>
    </row>
    <row r="2225" spans="19:28" ht="15" customHeight="1">
      <c r="S2225" s="308"/>
      <c r="T2225" s="311"/>
      <c r="AB2225" s="228"/>
    </row>
    <row r="2226" spans="19:28" ht="15" customHeight="1">
      <c r="S2226" s="308"/>
      <c r="T2226" s="311"/>
      <c r="AB2226" s="228"/>
    </row>
    <row r="2227" spans="19:28" ht="15" customHeight="1">
      <c r="S2227" s="308"/>
      <c r="T2227" s="311"/>
      <c r="AB2227" s="228"/>
    </row>
    <row r="2228" spans="19:28" ht="15" customHeight="1">
      <c r="S2228" s="308"/>
      <c r="T2228" s="311"/>
      <c r="AB2228" s="228"/>
    </row>
    <row r="2229" spans="19:28" ht="15" customHeight="1">
      <c r="S2229" s="308"/>
      <c r="T2229" s="311"/>
      <c r="AB2229" s="228"/>
    </row>
    <row r="2230" spans="19:28" ht="15" customHeight="1">
      <c r="S2230" s="308"/>
      <c r="T2230" s="311"/>
      <c r="AB2230" s="228"/>
    </row>
    <row r="2231" spans="19:28" ht="15" customHeight="1">
      <c r="S2231" s="308"/>
      <c r="T2231" s="311"/>
      <c r="AB2231" s="228"/>
    </row>
    <row r="2232" spans="19:28" ht="15" customHeight="1">
      <c r="S2232" s="308"/>
      <c r="T2232" s="311"/>
      <c r="AB2232" s="228"/>
    </row>
    <row r="2233" spans="19:28" ht="15" customHeight="1">
      <c r="S2233" s="308"/>
      <c r="T2233" s="311"/>
      <c r="AB2233" s="228"/>
    </row>
    <row r="2234" spans="19:28" ht="15" customHeight="1">
      <c r="S2234" s="308"/>
      <c r="T2234" s="311"/>
      <c r="AB2234" s="228"/>
    </row>
    <row r="2235" spans="19:28" ht="15" customHeight="1">
      <c r="S2235" s="308"/>
      <c r="T2235" s="311"/>
      <c r="AB2235" s="228"/>
    </row>
    <row r="2236" spans="19:28" ht="15" customHeight="1">
      <c r="S2236" s="308"/>
      <c r="T2236" s="311"/>
      <c r="AB2236" s="228"/>
    </row>
    <row r="2237" spans="19:28" ht="15" customHeight="1">
      <c r="S2237" s="308"/>
      <c r="T2237" s="311"/>
      <c r="AB2237" s="228"/>
    </row>
    <row r="2238" spans="19:28" ht="15" customHeight="1">
      <c r="S2238" s="308"/>
      <c r="T2238" s="311"/>
      <c r="AB2238" s="228"/>
    </row>
    <row r="2239" spans="19:28" ht="15" customHeight="1">
      <c r="S2239" s="308"/>
      <c r="T2239" s="311"/>
      <c r="AB2239" s="228"/>
    </row>
    <row r="2240" spans="19:28" ht="15" customHeight="1">
      <c r="S2240" s="308"/>
      <c r="T2240" s="311"/>
      <c r="AB2240" s="228"/>
    </row>
    <row r="2241" spans="19:28" ht="15" customHeight="1">
      <c r="S2241" s="308"/>
      <c r="T2241" s="311"/>
      <c r="AB2241" s="228"/>
    </row>
    <row r="2242" spans="19:28" ht="15" customHeight="1">
      <c r="S2242" s="308"/>
      <c r="T2242" s="311"/>
      <c r="AB2242" s="228"/>
    </row>
    <row r="2243" spans="19:28" ht="15" customHeight="1">
      <c r="S2243" s="308"/>
      <c r="T2243" s="311"/>
      <c r="AB2243" s="228"/>
    </row>
    <row r="2244" spans="19:28" ht="15" customHeight="1">
      <c r="S2244" s="308"/>
      <c r="T2244" s="311"/>
      <c r="AB2244" s="228"/>
    </row>
    <row r="2245" spans="19:28" ht="15" customHeight="1">
      <c r="S2245" s="308"/>
      <c r="T2245" s="311"/>
      <c r="AB2245" s="228"/>
    </row>
    <row r="2246" spans="19:28" ht="15" customHeight="1">
      <c r="S2246" s="308"/>
      <c r="T2246" s="311"/>
      <c r="AB2246" s="228"/>
    </row>
    <row r="2247" spans="19:28" ht="15" customHeight="1">
      <c r="S2247" s="308"/>
      <c r="T2247" s="311"/>
      <c r="AB2247" s="228"/>
    </row>
    <row r="2248" spans="19:28" ht="15" customHeight="1">
      <c r="S2248" s="308"/>
      <c r="T2248" s="311"/>
      <c r="AB2248" s="228"/>
    </row>
    <row r="2249" spans="19:28" ht="15" customHeight="1">
      <c r="S2249" s="308"/>
      <c r="T2249" s="311"/>
      <c r="AB2249" s="228"/>
    </row>
    <row r="2250" spans="19:28" ht="15" customHeight="1">
      <c r="S2250" s="308"/>
      <c r="T2250" s="311"/>
      <c r="AB2250" s="228"/>
    </row>
    <row r="2251" spans="19:28" ht="15" customHeight="1">
      <c r="S2251" s="308"/>
      <c r="T2251" s="311"/>
      <c r="AB2251" s="228"/>
    </row>
    <row r="2252" spans="19:28" ht="15" customHeight="1">
      <c r="S2252" s="308"/>
      <c r="T2252" s="311"/>
      <c r="AB2252" s="228"/>
    </row>
    <row r="2253" spans="19:28" ht="15" customHeight="1">
      <c r="S2253" s="308"/>
      <c r="T2253" s="311"/>
      <c r="AB2253" s="228"/>
    </row>
    <row r="2254" spans="19:28" ht="15" customHeight="1">
      <c r="S2254" s="308"/>
      <c r="T2254" s="311"/>
      <c r="AB2254" s="228"/>
    </row>
    <row r="2255" spans="19:28" ht="15" customHeight="1">
      <c r="S2255" s="308"/>
      <c r="T2255" s="311"/>
      <c r="AB2255" s="228"/>
    </row>
    <row r="2256" spans="19:28" ht="15" customHeight="1">
      <c r="S2256" s="308"/>
      <c r="T2256" s="311"/>
      <c r="AB2256" s="228"/>
    </row>
    <row r="2257" spans="19:28" ht="15" customHeight="1">
      <c r="S2257" s="308"/>
      <c r="T2257" s="311"/>
      <c r="AB2257" s="228"/>
    </row>
    <row r="2258" spans="19:28" ht="15" customHeight="1">
      <c r="S2258" s="308"/>
      <c r="T2258" s="311"/>
      <c r="AB2258" s="228"/>
    </row>
    <row r="2259" spans="19:28" ht="15" customHeight="1">
      <c r="S2259" s="308"/>
      <c r="T2259" s="311"/>
      <c r="AB2259" s="228"/>
    </row>
    <row r="2260" spans="19:28" ht="15" customHeight="1">
      <c r="S2260" s="308"/>
      <c r="T2260" s="311"/>
      <c r="AB2260" s="228"/>
    </row>
    <row r="2261" spans="19:28" ht="15" customHeight="1">
      <c r="S2261" s="308"/>
      <c r="T2261" s="311"/>
      <c r="AB2261" s="228"/>
    </row>
    <row r="2262" spans="19:28" ht="15" customHeight="1">
      <c r="S2262" s="308"/>
      <c r="T2262" s="311"/>
      <c r="AB2262" s="228"/>
    </row>
    <row r="2263" spans="19:28" ht="15" customHeight="1">
      <c r="S2263" s="308"/>
      <c r="T2263" s="311"/>
      <c r="AB2263" s="228"/>
    </row>
    <row r="2264" spans="19:28" ht="15" customHeight="1">
      <c r="S2264" s="308"/>
      <c r="T2264" s="311"/>
      <c r="AB2264" s="228"/>
    </row>
    <row r="2265" spans="19:28" ht="15" customHeight="1">
      <c r="S2265" s="308"/>
      <c r="T2265" s="311"/>
      <c r="AB2265" s="228"/>
    </row>
    <row r="2266" spans="19:28" ht="15" customHeight="1">
      <c r="S2266" s="308"/>
      <c r="T2266" s="311"/>
      <c r="AB2266" s="228"/>
    </row>
    <row r="2267" spans="19:28" ht="15" customHeight="1">
      <c r="S2267" s="308"/>
      <c r="T2267" s="311"/>
      <c r="AB2267" s="228"/>
    </row>
    <row r="2268" spans="19:28" ht="15" customHeight="1">
      <c r="S2268" s="308"/>
      <c r="T2268" s="311"/>
      <c r="AB2268" s="228"/>
    </row>
    <row r="2269" spans="19:28" ht="15" customHeight="1">
      <c r="S2269" s="308"/>
      <c r="T2269" s="311"/>
      <c r="AB2269" s="228"/>
    </row>
    <row r="2270" spans="19:28" ht="15" customHeight="1">
      <c r="S2270" s="308"/>
      <c r="T2270" s="311"/>
      <c r="AB2270" s="228"/>
    </row>
    <row r="2271" spans="19:28" ht="15" customHeight="1">
      <c r="S2271" s="308"/>
      <c r="T2271" s="311"/>
      <c r="AB2271" s="228"/>
    </row>
    <row r="2272" spans="19:28" ht="15" customHeight="1">
      <c r="S2272" s="308"/>
      <c r="T2272" s="311"/>
      <c r="AB2272" s="228"/>
    </row>
    <row r="2273" spans="19:28" ht="15" customHeight="1">
      <c r="S2273" s="308"/>
      <c r="T2273" s="311"/>
      <c r="AB2273" s="228"/>
    </row>
    <row r="2274" spans="19:28" ht="15" customHeight="1">
      <c r="S2274" s="308"/>
      <c r="T2274" s="311"/>
      <c r="AB2274" s="228"/>
    </row>
    <row r="2275" spans="19:28" ht="15" customHeight="1">
      <c r="S2275" s="308"/>
      <c r="T2275" s="311"/>
      <c r="AB2275" s="228"/>
    </row>
    <row r="2276" spans="19:28" ht="15" customHeight="1">
      <c r="S2276" s="308"/>
      <c r="T2276" s="311"/>
      <c r="AB2276" s="228"/>
    </row>
    <row r="2277" spans="19:28" ht="15" customHeight="1">
      <c r="S2277" s="308"/>
      <c r="T2277" s="311"/>
      <c r="AB2277" s="228"/>
    </row>
    <row r="2278" spans="19:28" ht="15" customHeight="1">
      <c r="S2278" s="308"/>
      <c r="T2278" s="311"/>
      <c r="AB2278" s="228"/>
    </row>
    <row r="2279" spans="19:28" ht="15" customHeight="1">
      <c r="S2279" s="308"/>
      <c r="T2279" s="311"/>
      <c r="AB2279" s="228"/>
    </row>
    <row r="2280" spans="19:28" ht="15" customHeight="1">
      <c r="S2280" s="308"/>
      <c r="T2280" s="311"/>
      <c r="AB2280" s="228"/>
    </row>
    <row r="2281" spans="19:28" ht="15" customHeight="1">
      <c r="S2281" s="308"/>
      <c r="T2281" s="311"/>
      <c r="AB2281" s="228"/>
    </row>
    <row r="2282" spans="19:28" ht="15" customHeight="1">
      <c r="S2282" s="308"/>
      <c r="T2282" s="311"/>
      <c r="AB2282" s="228"/>
    </row>
    <row r="2283" spans="19:28" ht="15" customHeight="1">
      <c r="S2283" s="308"/>
      <c r="T2283" s="311"/>
      <c r="AB2283" s="228"/>
    </row>
    <row r="2284" spans="19:28" ht="15" customHeight="1">
      <c r="S2284" s="308"/>
      <c r="T2284" s="311"/>
      <c r="AB2284" s="228"/>
    </row>
    <row r="2285" spans="19:28" ht="15" customHeight="1">
      <c r="S2285" s="308"/>
      <c r="T2285" s="311"/>
      <c r="AB2285" s="228"/>
    </row>
    <row r="2286" spans="19:28" ht="15" customHeight="1">
      <c r="S2286" s="308"/>
      <c r="T2286" s="311"/>
      <c r="AB2286" s="228"/>
    </row>
    <row r="2287" spans="19:28" ht="15" customHeight="1">
      <c r="S2287" s="308"/>
      <c r="T2287" s="311"/>
      <c r="AB2287" s="228"/>
    </row>
    <row r="2288" spans="19:28" ht="15" customHeight="1">
      <c r="S2288" s="308"/>
      <c r="T2288" s="311"/>
      <c r="AB2288" s="228"/>
    </row>
    <row r="2289" spans="19:28" ht="15" customHeight="1">
      <c r="S2289" s="308"/>
      <c r="T2289" s="311"/>
      <c r="AB2289" s="228"/>
    </row>
    <row r="2290" spans="19:28" ht="15" customHeight="1">
      <c r="S2290" s="308"/>
      <c r="T2290" s="311"/>
      <c r="AB2290" s="228"/>
    </row>
    <row r="2291" spans="19:28" ht="15" customHeight="1">
      <c r="S2291" s="308"/>
      <c r="T2291" s="311"/>
      <c r="AB2291" s="228"/>
    </row>
    <row r="2292" spans="19:28" ht="15" customHeight="1">
      <c r="S2292" s="308"/>
      <c r="T2292" s="311"/>
      <c r="AB2292" s="228"/>
    </row>
    <row r="2293" spans="19:28" ht="15" customHeight="1">
      <c r="S2293" s="308"/>
      <c r="T2293" s="311"/>
      <c r="AB2293" s="228"/>
    </row>
    <row r="2294" spans="19:28" ht="15" customHeight="1">
      <c r="S2294" s="308"/>
      <c r="T2294" s="311"/>
      <c r="AB2294" s="228"/>
    </row>
    <row r="2295" spans="19:28" ht="15" customHeight="1">
      <c r="S2295" s="308"/>
      <c r="T2295" s="311"/>
      <c r="AB2295" s="228"/>
    </row>
    <row r="2296" spans="19:28" ht="15" customHeight="1">
      <c r="S2296" s="308"/>
      <c r="T2296" s="311"/>
      <c r="AB2296" s="228"/>
    </row>
    <row r="2297" spans="19:28" ht="15" customHeight="1">
      <c r="S2297" s="308"/>
      <c r="T2297" s="311"/>
      <c r="AB2297" s="228"/>
    </row>
    <row r="2298" spans="19:28" ht="15" customHeight="1">
      <c r="S2298" s="308"/>
      <c r="T2298" s="311"/>
      <c r="AB2298" s="228"/>
    </row>
    <row r="2299" spans="19:28" ht="15" customHeight="1">
      <c r="S2299" s="308"/>
      <c r="T2299" s="311"/>
      <c r="AB2299" s="228"/>
    </row>
    <row r="2300" spans="19:28" ht="15" customHeight="1">
      <c r="S2300" s="308"/>
      <c r="T2300" s="311"/>
      <c r="AB2300" s="228"/>
    </row>
    <row r="2301" spans="19:28" ht="15" customHeight="1">
      <c r="S2301" s="308"/>
      <c r="T2301" s="311"/>
      <c r="AB2301" s="228"/>
    </row>
    <row r="2302" spans="19:28" ht="15" customHeight="1">
      <c r="S2302" s="308"/>
      <c r="T2302" s="311"/>
      <c r="AB2302" s="228"/>
    </row>
    <row r="2303" spans="19:28" ht="15" customHeight="1">
      <c r="S2303" s="308"/>
      <c r="T2303" s="311"/>
      <c r="AB2303" s="228"/>
    </row>
    <row r="2304" spans="19:28" ht="15" customHeight="1">
      <c r="S2304" s="308"/>
      <c r="T2304" s="311"/>
      <c r="AB2304" s="228"/>
    </row>
    <row r="2305" spans="19:28" ht="15" customHeight="1">
      <c r="S2305" s="308"/>
      <c r="T2305" s="311"/>
      <c r="AB2305" s="228"/>
    </row>
    <row r="2306" spans="19:28" ht="15" customHeight="1">
      <c r="S2306" s="308"/>
      <c r="T2306" s="311"/>
      <c r="AB2306" s="228"/>
    </row>
    <row r="2307" spans="19:28" ht="15" customHeight="1">
      <c r="S2307" s="308"/>
      <c r="T2307" s="311"/>
      <c r="AB2307" s="228"/>
    </row>
    <row r="2308" spans="19:28" ht="15" customHeight="1">
      <c r="S2308" s="308"/>
      <c r="T2308" s="311"/>
      <c r="AB2308" s="228"/>
    </row>
    <row r="2309" spans="19:28" ht="15" customHeight="1">
      <c r="S2309" s="308"/>
      <c r="T2309" s="311"/>
      <c r="AB2309" s="228"/>
    </row>
    <row r="2310" spans="19:28" ht="15" customHeight="1">
      <c r="S2310" s="308"/>
      <c r="T2310" s="311"/>
      <c r="AB2310" s="228"/>
    </row>
    <row r="2311" spans="19:28" ht="15" customHeight="1">
      <c r="S2311" s="308"/>
      <c r="T2311" s="311"/>
      <c r="AB2311" s="228"/>
    </row>
    <row r="2312" spans="19:28" ht="15" customHeight="1">
      <c r="S2312" s="308"/>
      <c r="T2312" s="311"/>
      <c r="AB2312" s="228"/>
    </row>
    <row r="2313" spans="19:28" ht="15" customHeight="1">
      <c r="S2313" s="308"/>
      <c r="T2313" s="311"/>
      <c r="AB2313" s="228"/>
    </row>
    <row r="2314" spans="19:28" ht="15" customHeight="1">
      <c r="S2314" s="308"/>
      <c r="T2314" s="311"/>
      <c r="AB2314" s="228"/>
    </row>
    <row r="2315" spans="19:28" ht="15" customHeight="1">
      <c r="S2315" s="308"/>
      <c r="T2315" s="311"/>
      <c r="AB2315" s="228"/>
    </row>
    <row r="2316" spans="19:28" ht="15" customHeight="1">
      <c r="S2316" s="308"/>
      <c r="T2316" s="311"/>
      <c r="AB2316" s="228"/>
    </row>
    <row r="2317" spans="19:28" ht="15" customHeight="1">
      <c r="S2317" s="308"/>
      <c r="T2317" s="311"/>
      <c r="AB2317" s="228"/>
    </row>
    <row r="2318" spans="19:28" ht="15" customHeight="1">
      <c r="S2318" s="308"/>
      <c r="T2318" s="311"/>
      <c r="AB2318" s="228"/>
    </row>
    <row r="2319" spans="19:28" ht="15" customHeight="1">
      <c r="S2319" s="308"/>
      <c r="T2319" s="311"/>
      <c r="AB2319" s="228"/>
    </row>
    <row r="2320" spans="19:28" ht="15" customHeight="1">
      <c r="S2320" s="308"/>
      <c r="T2320" s="311"/>
      <c r="AB2320" s="228"/>
    </row>
    <row r="2321" spans="19:28" ht="15" customHeight="1">
      <c r="S2321" s="308"/>
      <c r="T2321" s="311"/>
      <c r="AB2321" s="228"/>
    </row>
    <row r="2322" spans="19:28" ht="15" customHeight="1">
      <c r="S2322" s="308"/>
      <c r="T2322" s="311"/>
      <c r="AB2322" s="228"/>
    </row>
    <row r="2323" spans="19:28" ht="15" customHeight="1">
      <c r="S2323" s="308"/>
      <c r="T2323" s="311"/>
      <c r="AB2323" s="228"/>
    </row>
    <row r="2324" spans="19:28" ht="15" customHeight="1">
      <c r="S2324" s="308"/>
      <c r="T2324" s="311"/>
      <c r="AB2324" s="228"/>
    </row>
    <row r="2325" spans="19:28" ht="15" customHeight="1">
      <c r="S2325" s="308"/>
      <c r="T2325" s="311"/>
      <c r="AB2325" s="228"/>
    </row>
    <row r="2326" spans="19:28" ht="15" customHeight="1">
      <c r="S2326" s="308"/>
      <c r="T2326" s="311"/>
      <c r="AB2326" s="228"/>
    </row>
    <row r="2327" spans="19:28" ht="15" customHeight="1">
      <c r="S2327" s="308"/>
      <c r="T2327" s="311"/>
      <c r="AB2327" s="228"/>
    </row>
    <row r="2328" spans="19:28" ht="15" customHeight="1">
      <c r="S2328" s="308"/>
      <c r="T2328" s="311"/>
      <c r="AB2328" s="228"/>
    </row>
    <row r="2329" spans="19:28" ht="15" customHeight="1">
      <c r="S2329" s="308"/>
      <c r="T2329" s="311"/>
      <c r="AB2329" s="228"/>
    </row>
    <row r="2330" spans="19:28" ht="15" customHeight="1">
      <c r="S2330" s="308"/>
      <c r="T2330" s="311"/>
      <c r="AB2330" s="228"/>
    </row>
    <row r="2331" spans="19:28" ht="15" customHeight="1">
      <c r="S2331" s="308"/>
      <c r="T2331" s="311"/>
      <c r="AB2331" s="228"/>
    </row>
    <row r="2332" spans="19:28" ht="15" customHeight="1">
      <c r="S2332" s="308"/>
      <c r="T2332" s="311"/>
      <c r="AB2332" s="228"/>
    </row>
    <row r="2333" spans="19:28" ht="15" customHeight="1">
      <c r="S2333" s="308"/>
      <c r="T2333" s="311"/>
      <c r="AB2333" s="228"/>
    </row>
    <row r="2334" spans="19:28" ht="15" customHeight="1">
      <c r="S2334" s="308"/>
      <c r="T2334" s="311"/>
      <c r="AB2334" s="228"/>
    </row>
    <row r="2335" spans="19:28" ht="15" customHeight="1">
      <c r="S2335" s="308"/>
      <c r="T2335" s="311"/>
      <c r="AB2335" s="228"/>
    </row>
    <row r="2336" spans="19:28" ht="15" customHeight="1">
      <c r="S2336" s="308"/>
      <c r="T2336" s="311"/>
      <c r="AB2336" s="228"/>
    </row>
    <row r="2337" spans="19:28" ht="15" customHeight="1">
      <c r="S2337" s="308"/>
      <c r="T2337" s="311"/>
      <c r="AB2337" s="228"/>
    </row>
    <row r="2338" spans="19:28" ht="15" customHeight="1">
      <c r="S2338" s="308"/>
      <c r="T2338" s="311"/>
      <c r="AB2338" s="228"/>
    </row>
    <row r="2339" spans="19:28" ht="15" customHeight="1">
      <c r="S2339" s="308"/>
      <c r="T2339" s="311"/>
      <c r="AB2339" s="228"/>
    </row>
    <row r="2340" spans="19:28" ht="15" customHeight="1">
      <c r="S2340" s="308"/>
      <c r="T2340" s="311"/>
      <c r="AB2340" s="228"/>
    </row>
    <row r="2341" spans="19:28" ht="15" customHeight="1">
      <c r="S2341" s="308"/>
      <c r="T2341" s="311"/>
      <c r="AB2341" s="228"/>
    </row>
    <row r="2342" spans="19:28" ht="15" customHeight="1">
      <c r="S2342" s="308"/>
      <c r="T2342" s="311"/>
      <c r="AB2342" s="228"/>
    </row>
    <row r="2343" spans="19:28" ht="15" customHeight="1">
      <c r="S2343" s="308"/>
      <c r="T2343" s="311"/>
      <c r="AB2343" s="228"/>
    </row>
    <row r="2344" spans="19:28" ht="15" customHeight="1">
      <c r="S2344" s="308"/>
      <c r="T2344" s="311"/>
      <c r="AB2344" s="228"/>
    </row>
    <row r="2345" spans="19:28" ht="15" customHeight="1">
      <c r="S2345" s="308"/>
      <c r="T2345" s="311"/>
      <c r="AB2345" s="228"/>
    </row>
    <row r="2346" spans="19:28" ht="15" customHeight="1">
      <c r="S2346" s="308"/>
      <c r="T2346" s="311"/>
      <c r="AB2346" s="228"/>
    </row>
    <row r="2347" spans="19:28" ht="15" customHeight="1">
      <c r="S2347" s="308"/>
      <c r="T2347" s="311"/>
      <c r="AB2347" s="228"/>
    </row>
    <row r="2348" spans="19:28" ht="15" customHeight="1">
      <c r="S2348" s="308"/>
      <c r="T2348" s="311"/>
      <c r="AB2348" s="228"/>
    </row>
    <row r="2349" spans="19:28" ht="15" customHeight="1">
      <c r="S2349" s="308"/>
      <c r="T2349" s="311"/>
      <c r="AB2349" s="228"/>
    </row>
    <row r="2350" spans="19:28" ht="15" customHeight="1">
      <c r="S2350" s="308"/>
      <c r="T2350" s="311"/>
      <c r="AB2350" s="228"/>
    </row>
    <row r="2351" spans="19:28" ht="15" customHeight="1">
      <c r="S2351" s="308"/>
      <c r="T2351" s="311"/>
      <c r="AB2351" s="228"/>
    </row>
    <row r="2352" spans="19:28" ht="15" customHeight="1">
      <c r="S2352" s="308"/>
      <c r="T2352" s="311"/>
      <c r="AB2352" s="228"/>
    </row>
    <row r="2353" spans="19:28" ht="15" customHeight="1">
      <c r="S2353" s="308"/>
      <c r="T2353" s="311"/>
      <c r="AB2353" s="228"/>
    </row>
    <row r="2354" spans="19:28" ht="15" customHeight="1">
      <c r="S2354" s="308"/>
      <c r="T2354" s="311"/>
      <c r="AB2354" s="228"/>
    </row>
    <row r="2355" spans="19:28" ht="15" customHeight="1">
      <c r="S2355" s="308"/>
      <c r="T2355" s="311"/>
      <c r="AB2355" s="228"/>
    </row>
    <row r="2356" spans="19:28" ht="15" customHeight="1">
      <c r="S2356" s="308"/>
      <c r="T2356" s="311"/>
      <c r="AB2356" s="228"/>
    </row>
    <row r="2357" spans="19:28" ht="15" customHeight="1">
      <c r="S2357" s="308"/>
      <c r="T2357" s="311"/>
      <c r="AB2357" s="228"/>
    </row>
    <row r="2358" spans="19:28" ht="15" customHeight="1">
      <c r="S2358" s="308"/>
      <c r="T2358" s="311"/>
      <c r="AB2358" s="228"/>
    </row>
    <row r="2359" spans="19:28" ht="15" customHeight="1">
      <c r="S2359" s="308"/>
      <c r="T2359" s="311"/>
      <c r="AB2359" s="228"/>
    </row>
    <row r="2360" spans="19:28" ht="15" customHeight="1">
      <c r="S2360" s="308"/>
      <c r="T2360" s="311"/>
      <c r="AB2360" s="228"/>
    </row>
    <row r="2361" spans="19:28" ht="15" customHeight="1">
      <c r="S2361" s="308"/>
      <c r="T2361" s="311"/>
      <c r="AB2361" s="228"/>
    </row>
    <row r="2362" spans="19:28" ht="15" customHeight="1">
      <c r="S2362" s="308"/>
      <c r="T2362" s="311"/>
      <c r="AB2362" s="228"/>
    </row>
    <row r="2363" spans="19:28" ht="15" customHeight="1">
      <c r="S2363" s="308"/>
      <c r="T2363" s="311"/>
      <c r="AB2363" s="228"/>
    </row>
    <row r="2364" spans="19:28" ht="15" customHeight="1">
      <c r="S2364" s="308"/>
      <c r="T2364" s="311"/>
      <c r="AB2364" s="228"/>
    </row>
    <row r="2365" spans="19:28" ht="15" customHeight="1">
      <c r="S2365" s="308"/>
      <c r="T2365" s="311"/>
      <c r="AB2365" s="228"/>
    </row>
    <row r="2366" spans="19:28" ht="15" customHeight="1">
      <c r="S2366" s="308"/>
      <c r="T2366" s="311"/>
      <c r="AB2366" s="228"/>
    </row>
    <row r="2367" spans="19:28" ht="15" customHeight="1">
      <c r="S2367" s="308"/>
      <c r="T2367" s="311"/>
      <c r="AB2367" s="228"/>
    </row>
    <row r="2368" spans="19:28" ht="15" customHeight="1">
      <c r="S2368" s="308"/>
      <c r="T2368" s="311"/>
      <c r="AB2368" s="228"/>
    </row>
    <row r="2369" spans="19:28" ht="15" customHeight="1">
      <c r="S2369" s="308"/>
      <c r="T2369" s="311"/>
      <c r="AB2369" s="228"/>
    </row>
    <row r="2370" spans="19:28" ht="15" customHeight="1">
      <c r="S2370" s="308"/>
      <c r="T2370" s="311"/>
      <c r="AB2370" s="228"/>
    </row>
    <row r="2371" spans="19:28" ht="15" customHeight="1">
      <c r="S2371" s="308"/>
      <c r="T2371" s="311"/>
      <c r="AB2371" s="228"/>
    </row>
    <row r="2372" spans="19:28" ht="15" customHeight="1">
      <c r="S2372" s="308"/>
      <c r="T2372" s="311"/>
      <c r="AB2372" s="228"/>
    </row>
    <row r="2373" spans="19:28" ht="15" customHeight="1">
      <c r="S2373" s="308"/>
      <c r="T2373" s="311"/>
      <c r="AB2373" s="228"/>
    </row>
    <row r="2374" spans="19:28" ht="15" customHeight="1">
      <c r="S2374" s="308"/>
      <c r="T2374" s="311"/>
      <c r="AB2374" s="228"/>
    </row>
    <row r="2375" spans="19:28" ht="15" customHeight="1">
      <c r="S2375" s="308"/>
      <c r="T2375" s="311"/>
      <c r="AB2375" s="228"/>
    </row>
    <row r="2376" spans="19:28" ht="15" customHeight="1">
      <c r="S2376" s="308"/>
      <c r="T2376" s="311"/>
      <c r="AB2376" s="228"/>
    </row>
    <row r="2377" spans="19:28" ht="15" customHeight="1">
      <c r="S2377" s="308"/>
      <c r="T2377" s="311"/>
      <c r="AB2377" s="228"/>
    </row>
    <row r="2378" spans="19:28" ht="15" customHeight="1">
      <c r="S2378" s="308"/>
      <c r="T2378" s="311"/>
      <c r="AB2378" s="228"/>
    </row>
    <row r="2379" spans="19:28" ht="15" customHeight="1">
      <c r="S2379" s="308"/>
      <c r="T2379" s="311"/>
      <c r="AB2379" s="228"/>
    </row>
    <row r="2380" spans="19:28" ht="15" customHeight="1">
      <c r="S2380" s="308"/>
      <c r="T2380" s="311"/>
      <c r="AB2380" s="228"/>
    </row>
    <row r="2381" spans="19:28" ht="15" customHeight="1">
      <c r="S2381" s="308"/>
      <c r="T2381" s="311"/>
      <c r="AB2381" s="228"/>
    </row>
    <row r="2382" spans="19:28" ht="15" customHeight="1">
      <c r="S2382" s="308"/>
      <c r="T2382" s="311"/>
      <c r="AB2382" s="228"/>
    </row>
    <row r="2383" spans="19:28" ht="15" customHeight="1">
      <c r="S2383" s="308"/>
      <c r="T2383" s="311"/>
      <c r="AB2383" s="228"/>
    </row>
    <row r="2384" spans="19:28" ht="15" customHeight="1">
      <c r="S2384" s="308"/>
      <c r="T2384" s="311"/>
      <c r="AB2384" s="228"/>
    </row>
    <row r="2385" spans="19:28" ht="15" customHeight="1">
      <c r="S2385" s="308"/>
      <c r="T2385" s="311"/>
      <c r="AB2385" s="228"/>
    </row>
    <row r="2386" spans="19:28" ht="15" customHeight="1">
      <c r="S2386" s="308"/>
      <c r="T2386" s="311"/>
      <c r="AB2386" s="228"/>
    </row>
    <row r="2387" spans="19:28" ht="15" customHeight="1">
      <c r="S2387" s="308"/>
      <c r="T2387" s="311"/>
      <c r="AB2387" s="228"/>
    </row>
    <row r="2388" spans="19:28" ht="15" customHeight="1">
      <c r="S2388" s="308"/>
      <c r="T2388" s="311"/>
      <c r="AB2388" s="228"/>
    </row>
    <row r="2389" spans="19:28" ht="15" customHeight="1">
      <c r="S2389" s="308"/>
      <c r="T2389" s="311"/>
      <c r="AB2389" s="228"/>
    </row>
    <row r="2390" spans="19:28" ht="15" customHeight="1">
      <c r="S2390" s="308"/>
      <c r="T2390" s="311"/>
      <c r="AB2390" s="228"/>
    </row>
    <row r="2391" spans="19:28" ht="15" customHeight="1">
      <c r="S2391" s="308"/>
      <c r="T2391" s="311"/>
      <c r="AB2391" s="228"/>
    </row>
    <row r="2392" spans="19:28" ht="15" customHeight="1">
      <c r="S2392" s="308"/>
      <c r="T2392" s="311"/>
      <c r="AB2392" s="228"/>
    </row>
    <row r="2393" spans="19:28" ht="15" customHeight="1">
      <c r="S2393" s="308"/>
      <c r="T2393" s="311"/>
      <c r="AB2393" s="228"/>
    </row>
    <row r="2394" spans="19:28" ht="15" customHeight="1">
      <c r="S2394" s="308"/>
      <c r="T2394" s="311"/>
      <c r="AB2394" s="228"/>
    </row>
    <row r="2395" spans="19:28" ht="15" customHeight="1">
      <c r="S2395" s="308"/>
      <c r="T2395" s="311"/>
      <c r="AB2395" s="228"/>
    </row>
    <row r="2396" spans="19:28" ht="15" customHeight="1">
      <c r="S2396" s="308"/>
      <c r="T2396" s="311"/>
      <c r="AB2396" s="228"/>
    </row>
    <row r="2397" spans="19:28" ht="15" customHeight="1">
      <c r="S2397" s="308"/>
      <c r="T2397" s="311"/>
      <c r="AB2397" s="228"/>
    </row>
    <row r="2398" spans="19:28" ht="15" customHeight="1">
      <c r="S2398" s="308"/>
      <c r="T2398" s="311"/>
      <c r="AB2398" s="228"/>
    </row>
    <row r="2399" spans="19:28" ht="15" customHeight="1">
      <c r="S2399" s="308"/>
      <c r="T2399" s="311"/>
      <c r="AB2399" s="228"/>
    </row>
    <row r="2400" spans="19:28" ht="15" customHeight="1">
      <c r="S2400" s="308"/>
      <c r="T2400" s="311"/>
      <c r="AB2400" s="228"/>
    </row>
    <row r="2401" spans="19:28" ht="15" customHeight="1">
      <c r="S2401" s="308"/>
      <c r="T2401" s="311"/>
      <c r="AB2401" s="228"/>
    </row>
    <row r="2402" spans="19:28" ht="15" customHeight="1">
      <c r="S2402" s="308"/>
      <c r="T2402" s="311"/>
      <c r="AB2402" s="228"/>
    </row>
    <row r="2403" spans="19:28" ht="15" customHeight="1">
      <c r="S2403" s="308"/>
      <c r="T2403" s="311"/>
      <c r="AB2403" s="228"/>
    </row>
    <row r="2404" spans="19:28" ht="15" customHeight="1">
      <c r="S2404" s="308"/>
      <c r="T2404" s="311"/>
      <c r="AB2404" s="228"/>
    </row>
    <row r="2405" spans="19:28" ht="15" customHeight="1">
      <c r="S2405" s="308"/>
      <c r="T2405" s="311"/>
      <c r="AB2405" s="228"/>
    </row>
    <row r="2406" spans="19:28" ht="15" customHeight="1">
      <c r="S2406" s="308"/>
      <c r="T2406" s="311"/>
      <c r="AB2406" s="228"/>
    </row>
    <row r="2407" spans="19:28" ht="15" customHeight="1">
      <c r="S2407" s="308"/>
      <c r="T2407" s="311"/>
      <c r="AB2407" s="228"/>
    </row>
    <row r="2408" spans="19:28" ht="15" customHeight="1">
      <c r="S2408" s="308"/>
      <c r="T2408" s="311"/>
      <c r="AB2408" s="228"/>
    </row>
    <row r="2409" spans="19:28" ht="15" customHeight="1">
      <c r="S2409" s="308"/>
      <c r="T2409" s="311"/>
      <c r="AB2409" s="228"/>
    </row>
    <row r="2410" spans="19:28" ht="15" customHeight="1">
      <c r="S2410" s="308"/>
      <c r="T2410" s="311"/>
      <c r="AB2410" s="228"/>
    </row>
    <row r="2411" spans="19:28" ht="15" customHeight="1">
      <c r="S2411" s="308"/>
      <c r="T2411" s="311"/>
      <c r="AB2411" s="228"/>
    </row>
    <row r="2412" spans="19:28" ht="15" customHeight="1">
      <c r="S2412" s="308"/>
      <c r="T2412" s="311"/>
      <c r="AB2412" s="228"/>
    </row>
    <row r="2413" spans="19:28" ht="15" customHeight="1">
      <c r="S2413" s="308"/>
      <c r="T2413" s="311"/>
      <c r="AB2413" s="228"/>
    </row>
    <row r="2414" spans="19:28" ht="15" customHeight="1">
      <c r="S2414" s="308"/>
      <c r="T2414" s="311"/>
      <c r="AB2414" s="228"/>
    </row>
    <row r="2415" spans="19:28" ht="15" customHeight="1">
      <c r="S2415" s="308"/>
      <c r="T2415" s="311"/>
      <c r="AB2415" s="228"/>
    </row>
    <row r="2416" spans="19:28" ht="15" customHeight="1">
      <c r="S2416" s="308"/>
      <c r="T2416" s="311"/>
      <c r="AB2416" s="228"/>
    </row>
    <row r="2417" spans="19:28" ht="15" customHeight="1">
      <c r="S2417" s="308"/>
      <c r="T2417" s="311"/>
      <c r="AB2417" s="228"/>
    </row>
    <row r="2418" spans="19:28" ht="15" customHeight="1">
      <c r="S2418" s="308"/>
      <c r="T2418" s="311"/>
      <c r="AB2418" s="228"/>
    </row>
    <row r="2419" spans="19:28" ht="15" customHeight="1">
      <c r="S2419" s="308"/>
      <c r="T2419" s="311"/>
      <c r="AB2419" s="228"/>
    </row>
    <row r="2420" spans="19:28" ht="15" customHeight="1">
      <c r="S2420" s="308"/>
      <c r="T2420" s="311"/>
      <c r="AB2420" s="228"/>
    </row>
    <row r="2421" spans="19:28" ht="15" customHeight="1">
      <c r="S2421" s="308"/>
      <c r="T2421" s="311"/>
      <c r="AB2421" s="228"/>
    </row>
    <row r="2422" spans="19:28" ht="15" customHeight="1">
      <c r="S2422" s="308"/>
      <c r="T2422" s="311"/>
      <c r="AB2422" s="228"/>
    </row>
    <row r="2423" spans="19:28" ht="15" customHeight="1">
      <c r="S2423" s="308"/>
      <c r="T2423" s="311"/>
      <c r="AB2423" s="228"/>
    </row>
    <row r="2424" spans="19:28" ht="15" customHeight="1">
      <c r="S2424" s="308"/>
      <c r="T2424" s="311"/>
      <c r="AB2424" s="228"/>
    </row>
    <row r="2425" spans="19:28" ht="15" customHeight="1">
      <c r="S2425" s="308"/>
      <c r="T2425" s="311"/>
      <c r="AB2425" s="228"/>
    </row>
    <row r="2426" spans="19:28" ht="15" customHeight="1">
      <c r="S2426" s="308"/>
      <c r="T2426" s="311"/>
      <c r="AB2426" s="228"/>
    </row>
    <row r="2427" spans="19:28" ht="15" customHeight="1">
      <c r="S2427" s="308"/>
      <c r="T2427" s="311"/>
      <c r="AB2427" s="228"/>
    </row>
    <row r="2428" spans="19:28" ht="15" customHeight="1">
      <c r="S2428" s="308"/>
      <c r="T2428" s="311"/>
      <c r="AB2428" s="228"/>
    </row>
    <row r="2429" spans="19:28" ht="15" customHeight="1">
      <c r="S2429" s="308"/>
      <c r="T2429" s="311"/>
      <c r="AB2429" s="228"/>
    </row>
    <row r="2430" spans="19:28" ht="15" customHeight="1">
      <c r="S2430" s="308"/>
      <c r="T2430" s="311"/>
      <c r="AB2430" s="228"/>
    </row>
    <row r="2431" spans="19:28" ht="15" customHeight="1">
      <c r="S2431" s="308"/>
      <c r="T2431" s="311"/>
      <c r="AB2431" s="228"/>
    </row>
    <row r="2432" spans="19:28" ht="15" customHeight="1">
      <c r="S2432" s="308"/>
      <c r="T2432" s="311"/>
      <c r="AB2432" s="228"/>
    </row>
    <row r="2433" spans="19:28" ht="15" customHeight="1">
      <c r="S2433" s="308"/>
      <c r="T2433" s="311"/>
      <c r="AB2433" s="228"/>
    </row>
    <row r="2434" spans="19:28" ht="15" customHeight="1">
      <c r="S2434" s="308"/>
      <c r="T2434" s="311"/>
      <c r="AB2434" s="228"/>
    </row>
    <row r="2435" spans="19:28" ht="15" customHeight="1">
      <c r="S2435" s="308"/>
      <c r="T2435" s="311"/>
      <c r="AB2435" s="228"/>
    </row>
    <row r="2436" spans="19:28" ht="15" customHeight="1">
      <c r="S2436" s="308"/>
      <c r="T2436" s="311"/>
      <c r="AB2436" s="228"/>
    </row>
    <row r="2437" spans="19:28" ht="15" customHeight="1">
      <c r="S2437" s="308"/>
      <c r="T2437" s="311"/>
      <c r="AB2437" s="228"/>
    </row>
    <row r="2438" spans="19:28" ht="15" customHeight="1">
      <c r="S2438" s="308"/>
      <c r="T2438" s="311"/>
      <c r="AB2438" s="228"/>
    </row>
    <row r="2439" spans="19:28" ht="15" customHeight="1">
      <c r="S2439" s="308"/>
      <c r="T2439" s="311"/>
      <c r="AB2439" s="228"/>
    </row>
    <row r="2440" spans="19:28" ht="15" customHeight="1">
      <c r="S2440" s="308"/>
      <c r="T2440" s="311"/>
      <c r="AB2440" s="228"/>
    </row>
    <row r="2441" spans="19:28" ht="15" customHeight="1">
      <c r="S2441" s="308"/>
      <c r="T2441" s="311"/>
      <c r="AB2441" s="228"/>
    </row>
    <row r="2442" spans="19:28" ht="15" customHeight="1">
      <c r="S2442" s="308"/>
      <c r="T2442" s="311"/>
      <c r="AB2442" s="228"/>
    </row>
    <row r="2443" spans="19:28" ht="15" customHeight="1">
      <c r="S2443" s="308"/>
      <c r="T2443" s="311"/>
      <c r="AB2443" s="228"/>
    </row>
    <row r="2444" spans="19:28" ht="15" customHeight="1">
      <c r="S2444" s="308"/>
      <c r="T2444" s="311"/>
      <c r="AB2444" s="228"/>
    </row>
    <row r="2445" spans="19:28" ht="15" customHeight="1">
      <c r="S2445" s="308"/>
      <c r="T2445" s="311"/>
      <c r="AB2445" s="228"/>
    </row>
    <row r="2446" spans="19:28" ht="15" customHeight="1">
      <c r="S2446" s="308"/>
      <c r="T2446" s="311"/>
      <c r="AB2446" s="228"/>
    </row>
    <row r="2447" spans="19:28" ht="15" customHeight="1">
      <c r="S2447" s="308"/>
      <c r="T2447" s="311"/>
      <c r="AB2447" s="228"/>
    </row>
    <row r="2448" spans="19:28" ht="15" customHeight="1">
      <c r="S2448" s="308"/>
      <c r="T2448" s="311"/>
      <c r="AB2448" s="228"/>
    </row>
    <row r="2449" spans="19:28" ht="15" customHeight="1">
      <c r="S2449" s="308"/>
      <c r="T2449" s="311"/>
      <c r="AB2449" s="228"/>
    </row>
    <row r="2450" spans="19:28" ht="15" customHeight="1">
      <c r="S2450" s="308"/>
      <c r="T2450" s="311"/>
      <c r="AB2450" s="228"/>
    </row>
    <row r="2451" spans="19:28" ht="15" customHeight="1">
      <c r="S2451" s="308"/>
      <c r="T2451" s="311"/>
      <c r="AB2451" s="228"/>
    </row>
    <row r="2452" spans="19:28" ht="15" customHeight="1">
      <c r="S2452" s="308"/>
      <c r="T2452" s="311"/>
      <c r="AB2452" s="228"/>
    </row>
    <row r="2453" spans="19:28" ht="15" customHeight="1">
      <c r="S2453" s="308"/>
      <c r="T2453" s="311"/>
      <c r="AB2453" s="228"/>
    </row>
    <row r="2454" spans="19:28" ht="15" customHeight="1">
      <c r="S2454" s="308"/>
      <c r="T2454" s="311"/>
      <c r="AB2454" s="228"/>
    </row>
    <row r="2455" spans="19:28" ht="15" customHeight="1">
      <c r="S2455" s="308"/>
      <c r="T2455" s="311"/>
      <c r="AB2455" s="228"/>
    </row>
    <row r="2456" spans="19:28" ht="15" customHeight="1">
      <c r="S2456" s="308"/>
      <c r="T2456" s="311"/>
      <c r="AB2456" s="228"/>
    </row>
    <row r="2457" spans="19:28" ht="15" customHeight="1">
      <c r="S2457" s="308"/>
      <c r="T2457" s="311"/>
      <c r="AB2457" s="228"/>
    </row>
    <row r="2458" spans="19:28" ht="15" customHeight="1">
      <c r="S2458" s="308"/>
      <c r="T2458" s="311"/>
      <c r="AB2458" s="228"/>
    </row>
    <row r="2459" spans="19:28" ht="15" customHeight="1">
      <c r="S2459" s="308"/>
      <c r="T2459" s="311"/>
      <c r="AB2459" s="228"/>
    </row>
    <row r="2460" spans="19:28" ht="15" customHeight="1">
      <c r="S2460" s="308"/>
      <c r="T2460" s="311"/>
      <c r="AB2460" s="228"/>
    </row>
    <row r="2461" spans="19:28" ht="15" customHeight="1">
      <c r="S2461" s="308"/>
      <c r="T2461" s="311"/>
      <c r="AB2461" s="228"/>
    </row>
    <row r="2462" spans="19:28" ht="15" customHeight="1">
      <c r="S2462" s="308"/>
      <c r="T2462" s="311"/>
      <c r="AB2462" s="228"/>
    </row>
    <row r="2463" spans="19:28" ht="15" customHeight="1">
      <c r="S2463" s="308"/>
      <c r="T2463" s="311"/>
      <c r="AB2463" s="228"/>
    </row>
    <row r="2464" spans="19:28" ht="15" customHeight="1">
      <c r="S2464" s="308"/>
      <c r="T2464" s="311"/>
      <c r="AB2464" s="228"/>
    </row>
    <row r="2465" spans="19:28" ht="15" customHeight="1">
      <c r="S2465" s="308"/>
      <c r="T2465" s="311"/>
      <c r="AB2465" s="228"/>
    </row>
    <row r="2466" spans="19:28" ht="15" customHeight="1">
      <c r="S2466" s="308"/>
      <c r="T2466" s="311"/>
      <c r="AB2466" s="228"/>
    </row>
    <row r="2467" spans="19:28" ht="15" customHeight="1">
      <c r="S2467" s="308"/>
      <c r="T2467" s="311"/>
      <c r="AB2467" s="228"/>
    </row>
    <row r="2468" spans="19:28" ht="15" customHeight="1">
      <c r="S2468" s="308"/>
      <c r="T2468" s="311"/>
      <c r="AB2468" s="228"/>
    </row>
    <row r="2469" spans="19:28" ht="15" customHeight="1">
      <c r="S2469" s="308"/>
      <c r="T2469" s="311"/>
      <c r="AB2469" s="228"/>
    </row>
    <row r="2470" spans="19:28" ht="15" customHeight="1">
      <c r="S2470" s="308"/>
      <c r="T2470" s="311"/>
      <c r="AB2470" s="228"/>
    </row>
    <row r="2471" spans="19:28" ht="15" customHeight="1">
      <c r="S2471" s="308"/>
      <c r="T2471" s="311"/>
      <c r="AB2471" s="228"/>
    </row>
    <row r="2472" spans="19:28" ht="15" customHeight="1">
      <c r="S2472" s="308"/>
      <c r="T2472" s="311"/>
      <c r="AB2472" s="228"/>
    </row>
    <row r="2473" spans="19:28" ht="15" customHeight="1">
      <c r="S2473" s="308"/>
      <c r="T2473" s="311"/>
      <c r="AB2473" s="228"/>
    </row>
    <row r="2474" spans="19:28" ht="15" customHeight="1">
      <c r="S2474" s="308"/>
      <c r="T2474" s="311"/>
      <c r="AB2474" s="228"/>
    </row>
    <row r="2475" spans="19:28" ht="15" customHeight="1">
      <c r="S2475" s="308"/>
      <c r="T2475" s="311"/>
      <c r="AB2475" s="228"/>
    </row>
    <row r="2476" spans="19:28" ht="15" customHeight="1">
      <c r="S2476" s="308"/>
      <c r="T2476" s="311"/>
      <c r="AB2476" s="228"/>
    </row>
    <row r="2477" spans="19:28" ht="15" customHeight="1">
      <c r="S2477" s="308"/>
      <c r="T2477" s="311"/>
      <c r="AB2477" s="228"/>
    </row>
    <row r="2478" spans="19:28" ht="15" customHeight="1">
      <c r="S2478" s="308"/>
      <c r="T2478" s="311"/>
      <c r="AB2478" s="228"/>
    </row>
    <row r="2479" spans="19:28" ht="15" customHeight="1">
      <c r="S2479" s="308"/>
      <c r="T2479" s="311"/>
      <c r="AB2479" s="228"/>
    </row>
    <row r="2480" spans="19:28" ht="15" customHeight="1">
      <c r="S2480" s="308"/>
      <c r="T2480" s="311"/>
      <c r="AB2480" s="228"/>
    </row>
    <row r="2481" spans="19:28" ht="15" customHeight="1">
      <c r="S2481" s="308"/>
      <c r="T2481" s="311"/>
      <c r="AB2481" s="228"/>
    </row>
    <row r="2482" spans="19:28" ht="15" customHeight="1">
      <c r="S2482" s="308"/>
      <c r="T2482" s="311"/>
      <c r="AB2482" s="228"/>
    </row>
    <row r="2483" spans="19:28" ht="15" customHeight="1">
      <c r="S2483" s="308"/>
      <c r="T2483" s="311"/>
      <c r="AB2483" s="228"/>
    </row>
    <row r="2484" spans="19:28" ht="15" customHeight="1">
      <c r="S2484" s="308"/>
      <c r="T2484" s="311"/>
      <c r="AB2484" s="228"/>
    </row>
    <row r="2485" spans="19:28" ht="15" customHeight="1">
      <c r="S2485" s="308"/>
      <c r="T2485" s="311"/>
      <c r="AB2485" s="228"/>
    </row>
    <row r="2486" spans="19:28" ht="15" customHeight="1">
      <c r="S2486" s="308"/>
      <c r="T2486" s="311"/>
      <c r="AB2486" s="228"/>
    </row>
    <row r="2487" spans="19:28" ht="15" customHeight="1">
      <c r="S2487" s="308"/>
      <c r="T2487" s="311"/>
      <c r="AB2487" s="228"/>
    </row>
    <row r="2488" spans="19:28" ht="15" customHeight="1">
      <c r="S2488" s="308"/>
      <c r="T2488" s="311"/>
      <c r="AB2488" s="228"/>
    </row>
    <row r="2489" spans="19:28" ht="15" customHeight="1">
      <c r="S2489" s="308"/>
      <c r="T2489" s="311"/>
      <c r="AB2489" s="228"/>
    </row>
    <row r="2490" spans="19:28" ht="15" customHeight="1">
      <c r="S2490" s="308"/>
      <c r="T2490" s="311"/>
      <c r="AB2490" s="228"/>
    </row>
    <row r="2491" spans="19:28" ht="15" customHeight="1">
      <c r="S2491" s="308"/>
      <c r="T2491" s="311"/>
      <c r="AB2491" s="228"/>
    </row>
    <row r="2492" spans="19:28" ht="15" customHeight="1">
      <c r="S2492" s="308"/>
      <c r="T2492" s="311"/>
      <c r="AB2492" s="228"/>
    </row>
    <row r="2493" spans="19:28" ht="15" customHeight="1">
      <c r="S2493" s="308"/>
      <c r="T2493" s="311"/>
      <c r="AB2493" s="228"/>
    </row>
    <row r="2494" spans="19:28" ht="15" customHeight="1">
      <c r="S2494" s="308"/>
      <c r="T2494" s="311"/>
      <c r="AB2494" s="228"/>
    </row>
    <row r="2495" spans="19:28" ht="15" customHeight="1">
      <c r="S2495" s="308"/>
      <c r="T2495" s="311"/>
      <c r="AB2495" s="228"/>
    </row>
    <row r="2496" spans="19:28" ht="15" customHeight="1">
      <c r="S2496" s="308"/>
      <c r="T2496" s="311"/>
      <c r="AB2496" s="228"/>
    </row>
    <row r="2497" spans="19:28" ht="15" customHeight="1">
      <c r="S2497" s="308"/>
      <c r="T2497" s="311"/>
      <c r="AB2497" s="228"/>
    </row>
    <row r="2498" spans="19:28" ht="15" customHeight="1">
      <c r="S2498" s="308"/>
      <c r="T2498" s="311"/>
      <c r="AB2498" s="228"/>
    </row>
    <row r="2499" spans="19:28" ht="15" customHeight="1">
      <c r="S2499" s="308"/>
      <c r="T2499" s="311"/>
      <c r="AB2499" s="228"/>
    </row>
    <row r="2500" spans="19:28" ht="15" customHeight="1">
      <c r="S2500" s="308"/>
      <c r="T2500" s="311"/>
      <c r="AB2500" s="228"/>
    </row>
    <row r="2501" spans="19:28" ht="15" customHeight="1">
      <c r="S2501" s="308"/>
      <c r="T2501" s="311"/>
      <c r="AB2501" s="228"/>
    </row>
    <row r="2502" spans="19:28" ht="15" customHeight="1">
      <c r="S2502" s="308"/>
      <c r="T2502" s="311"/>
      <c r="AB2502" s="228"/>
    </row>
    <row r="2503" spans="19:28" ht="15" customHeight="1">
      <c r="S2503" s="308"/>
      <c r="T2503" s="311"/>
      <c r="AB2503" s="228"/>
    </row>
    <row r="2504" spans="19:28" ht="15" customHeight="1">
      <c r="S2504" s="308"/>
      <c r="T2504" s="311"/>
      <c r="AB2504" s="228"/>
    </row>
    <row r="2505" spans="19:28" ht="15" customHeight="1">
      <c r="S2505" s="308"/>
      <c r="T2505" s="311"/>
      <c r="AB2505" s="228"/>
    </row>
    <row r="2506" spans="19:28" ht="15" customHeight="1">
      <c r="S2506" s="308"/>
      <c r="T2506" s="311"/>
      <c r="AB2506" s="228"/>
    </row>
    <row r="2507" spans="19:28" ht="15" customHeight="1">
      <c r="S2507" s="308"/>
      <c r="T2507" s="311"/>
      <c r="AB2507" s="228"/>
    </row>
    <row r="2508" spans="19:28" ht="15" customHeight="1">
      <c r="S2508" s="308"/>
      <c r="T2508" s="311"/>
      <c r="AB2508" s="228"/>
    </row>
    <row r="2509" spans="19:28" ht="15" customHeight="1">
      <c r="S2509" s="308"/>
      <c r="T2509" s="311"/>
      <c r="AB2509" s="228"/>
    </row>
    <row r="2510" spans="19:28" ht="15" customHeight="1">
      <c r="S2510" s="308"/>
      <c r="T2510" s="311"/>
      <c r="AB2510" s="228"/>
    </row>
    <row r="2511" spans="19:28" ht="15" customHeight="1">
      <c r="S2511" s="308"/>
      <c r="T2511" s="311"/>
      <c r="AB2511" s="228"/>
    </row>
    <row r="2512" spans="19:28" ht="15" customHeight="1">
      <c r="S2512" s="308"/>
      <c r="T2512" s="311"/>
      <c r="AB2512" s="228"/>
    </row>
    <row r="2513" spans="19:28" ht="15" customHeight="1">
      <c r="S2513" s="308"/>
      <c r="T2513" s="311"/>
      <c r="AB2513" s="228"/>
    </row>
    <row r="2514" spans="19:28" ht="15" customHeight="1">
      <c r="S2514" s="308"/>
      <c r="T2514" s="311"/>
      <c r="AB2514" s="228"/>
    </row>
    <row r="2515" spans="19:28" ht="15" customHeight="1">
      <c r="S2515" s="308"/>
      <c r="T2515" s="311"/>
      <c r="AB2515" s="228"/>
    </row>
    <row r="2516" spans="19:28" ht="15" customHeight="1">
      <c r="S2516" s="308"/>
      <c r="T2516" s="311"/>
      <c r="AB2516" s="228"/>
    </row>
    <row r="2517" spans="19:28" ht="15" customHeight="1">
      <c r="S2517" s="308"/>
      <c r="T2517" s="311"/>
      <c r="AB2517" s="228"/>
    </row>
    <row r="2518" spans="19:28" ht="15" customHeight="1">
      <c r="S2518" s="308"/>
      <c r="T2518" s="311"/>
      <c r="AB2518" s="228"/>
    </row>
    <row r="2519" spans="19:28" ht="15" customHeight="1">
      <c r="S2519" s="308"/>
      <c r="T2519" s="311"/>
      <c r="AB2519" s="228"/>
    </row>
    <row r="2520" spans="19:28" ht="15" customHeight="1">
      <c r="S2520" s="308"/>
      <c r="T2520" s="311"/>
      <c r="AB2520" s="228"/>
    </row>
    <row r="2521" spans="19:28" ht="15" customHeight="1">
      <c r="S2521" s="308"/>
      <c r="T2521" s="311"/>
      <c r="AB2521" s="228"/>
    </row>
    <row r="2522" spans="19:28" ht="15" customHeight="1">
      <c r="S2522" s="308"/>
      <c r="T2522" s="311"/>
      <c r="AB2522" s="228"/>
    </row>
    <row r="2523" spans="19:28" ht="15" customHeight="1">
      <c r="S2523" s="308"/>
      <c r="T2523" s="311"/>
      <c r="AB2523" s="228"/>
    </row>
    <row r="2524" spans="19:28" ht="15" customHeight="1">
      <c r="S2524" s="308"/>
      <c r="T2524" s="311"/>
      <c r="AB2524" s="228"/>
    </row>
    <row r="2525" spans="19:28" ht="15" customHeight="1">
      <c r="S2525" s="308"/>
      <c r="T2525" s="311"/>
      <c r="AB2525" s="228"/>
    </row>
    <row r="2526" spans="19:28" ht="15" customHeight="1">
      <c r="S2526" s="308"/>
      <c r="T2526" s="311"/>
      <c r="AB2526" s="228"/>
    </row>
    <row r="2527" spans="19:28" ht="15" customHeight="1">
      <c r="S2527" s="308"/>
      <c r="T2527" s="311"/>
      <c r="AB2527" s="228"/>
    </row>
    <row r="2528" spans="19:28" ht="15" customHeight="1">
      <c r="S2528" s="308"/>
      <c r="T2528" s="311"/>
      <c r="AB2528" s="228"/>
    </row>
    <row r="2529" spans="19:28" ht="15" customHeight="1">
      <c r="S2529" s="308"/>
      <c r="T2529" s="311"/>
      <c r="AB2529" s="228"/>
    </row>
    <row r="2530" spans="19:28" ht="15" customHeight="1">
      <c r="S2530" s="308"/>
      <c r="T2530" s="311"/>
      <c r="AB2530" s="228"/>
    </row>
    <row r="2531" spans="19:28" ht="15" customHeight="1">
      <c r="S2531" s="308"/>
      <c r="T2531" s="311"/>
      <c r="AB2531" s="228"/>
    </row>
    <row r="2532" spans="19:28" ht="15" customHeight="1">
      <c r="S2532" s="308"/>
      <c r="T2532" s="311"/>
      <c r="AB2532" s="228"/>
    </row>
    <row r="2533" spans="19:28" ht="15" customHeight="1">
      <c r="S2533" s="308"/>
      <c r="T2533" s="311"/>
      <c r="AB2533" s="228"/>
    </row>
    <row r="2534" spans="19:28" ht="15" customHeight="1">
      <c r="S2534" s="308"/>
      <c r="T2534" s="311"/>
      <c r="AB2534" s="228"/>
    </row>
    <row r="2535" spans="19:28" ht="15" customHeight="1">
      <c r="S2535" s="308"/>
      <c r="T2535" s="311"/>
      <c r="AB2535" s="228"/>
    </row>
    <row r="2536" spans="19:28" ht="15" customHeight="1">
      <c r="S2536" s="308"/>
      <c r="T2536" s="311"/>
      <c r="AB2536" s="228"/>
    </row>
    <row r="2537" spans="19:28" ht="15" customHeight="1">
      <c r="S2537" s="308"/>
      <c r="T2537" s="311"/>
      <c r="AB2537" s="228"/>
    </row>
    <row r="2538" spans="19:28" ht="15" customHeight="1">
      <c r="S2538" s="308"/>
      <c r="T2538" s="311"/>
      <c r="AB2538" s="228"/>
    </row>
    <row r="2539" spans="19:28" ht="15" customHeight="1">
      <c r="S2539" s="308"/>
      <c r="T2539" s="311"/>
      <c r="AB2539" s="228"/>
    </row>
    <row r="2540" spans="19:28" ht="15" customHeight="1">
      <c r="S2540" s="308"/>
      <c r="T2540" s="311"/>
      <c r="AB2540" s="228"/>
    </row>
    <row r="2541" spans="19:28" ht="15" customHeight="1">
      <c r="S2541" s="308"/>
      <c r="T2541" s="311"/>
      <c r="AB2541" s="228"/>
    </row>
    <row r="2542" spans="19:28" ht="15" customHeight="1">
      <c r="S2542" s="308"/>
      <c r="T2542" s="311"/>
      <c r="AB2542" s="228"/>
    </row>
    <row r="2543" spans="19:28" ht="15" customHeight="1">
      <c r="S2543" s="308"/>
      <c r="T2543" s="311"/>
      <c r="AB2543" s="228"/>
    </row>
    <row r="2544" spans="19:28" ht="15" customHeight="1">
      <c r="S2544" s="308"/>
      <c r="T2544" s="311"/>
      <c r="AB2544" s="228"/>
    </row>
    <row r="2545" spans="19:28" ht="15" customHeight="1">
      <c r="S2545" s="308"/>
      <c r="T2545" s="311"/>
      <c r="AB2545" s="228"/>
    </row>
    <row r="2546" spans="19:28" ht="15" customHeight="1">
      <c r="S2546" s="308"/>
      <c r="T2546" s="311"/>
      <c r="AB2546" s="228"/>
    </row>
    <row r="2547" spans="19:28" ht="15" customHeight="1">
      <c r="S2547" s="308"/>
      <c r="T2547" s="311"/>
      <c r="AB2547" s="228"/>
    </row>
    <row r="2548" spans="19:28" ht="15" customHeight="1">
      <c r="S2548" s="308"/>
      <c r="T2548" s="311"/>
      <c r="AB2548" s="228"/>
    </row>
    <row r="2549" spans="19:28" ht="15" customHeight="1">
      <c r="S2549" s="308"/>
      <c r="T2549" s="311"/>
      <c r="AB2549" s="228"/>
    </row>
    <row r="2550" spans="19:28" ht="15" customHeight="1">
      <c r="S2550" s="308"/>
      <c r="T2550" s="311"/>
      <c r="AB2550" s="228"/>
    </row>
    <row r="2551" spans="19:28" ht="15" customHeight="1">
      <c r="S2551" s="308"/>
      <c r="T2551" s="311"/>
      <c r="AB2551" s="228"/>
    </row>
    <row r="2552" spans="19:28" ht="15" customHeight="1">
      <c r="S2552" s="308"/>
      <c r="T2552" s="311"/>
      <c r="AB2552" s="228"/>
    </row>
    <row r="2553" spans="19:28" ht="15" customHeight="1">
      <c r="S2553" s="308"/>
      <c r="T2553" s="311"/>
      <c r="AB2553" s="228"/>
    </row>
    <row r="2554" spans="19:28" ht="15" customHeight="1">
      <c r="S2554" s="308"/>
      <c r="T2554" s="311"/>
      <c r="AB2554" s="228"/>
    </row>
    <row r="2555" spans="19:28" ht="15" customHeight="1">
      <c r="S2555" s="308"/>
      <c r="T2555" s="311"/>
      <c r="AB2555" s="228"/>
    </row>
    <row r="2556" spans="19:28" ht="15" customHeight="1">
      <c r="S2556" s="308"/>
      <c r="T2556" s="311"/>
      <c r="AB2556" s="228"/>
    </row>
    <row r="2557" spans="19:28" ht="15" customHeight="1">
      <c r="S2557" s="308"/>
      <c r="T2557" s="311"/>
      <c r="AB2557" s="228"/>
    </row>
    <row r="2558" spans="19:28" ht="15" customHeight="1">
      <c r="S2558" s="308"/>
      <c r="T2558" s="311"/>
      <c r="AB2558" s="228"/>
    </row>
    <row r="2559" spans="19:28" ht="15" customHeight="1">
      <c r="S2559" s="308"/>
      <c r="T2559" s="311"/>
      <c r="AB2559" s="228"/>
    </row>
    <row r="2560" spans="19:28" ht="15" customHeight="1">
      <c r="S2560" s="308"/>
      <c r="T2560" s="311"/>
      <c r="AB2560" s="228"/>
    </row>
    <row r="2561" spans="19:28" ht="15" customHeight="1">
      <c r="S2561" s="308"/>
      <c r="T2561" s="311"/>
      <c r="AB2561" s="228"/>
    </row>
    <row r="2562" spans="19:28" ht="15" customHeight="1">
      <c r="S2562" s="308"/>
      <c r="T2562" s="311"/>
      <c r="AB2562" s="228"/>
    </row>
    <row r="2563" spans="19:28" ht="15" customHeight="1">
      <c r="S2563" s="308"/>
      <c r="T2563" s="311"/>
      <c r="AB2563" s="228"/>
    </row>
    <row r="2564" spans="19:28" ht="15" customHeight="1">
      <c r="S2564" s="308"/>
      <c r="T2564" s="311"/>
      <c r="AB2564" s="228"/>
    </row>
    <row r="2565" spans="19:28" ht="15" customHeight="1">
      <c r="S2565" s="308"/>
      <c r="T2565" s="311"/>
      <c r="AB2565" s="228"/>
    </row>
    <row r="2566" spans="19:28" ht="15" customHeight="1">
      <c r="S2566" s="308"/>
      <c r="T2566" s="311"/>
      <c r="AB2566" s="228"/>
    </row>
    <row r="2567" spans="19:28" ht="15" customHeight="1">
      <c r="S2567" s="308"/>
      <c r="T2567" s="311"/>
      <c r="AB2567" s="228"/>
    </row>
    <row r="2568" spans="19:28" ht="15" customHeight="1">
      <c r="S2568" s="308"/>
      <c r="T2568" s="311"/>
      <c r="AB2568" s="228"/>
    </row>
    <row r="2569" spans="19:28" ht="15" customHeight="1">
      <c r="S2569" s="308"/>
      <c r="T2569" s="311"/>
      <c r="AB2569" s="228"/>
    </row>
    <row r="2570" spans="19:28" ht="15" customHeight="1">
      <c r="S2570" s="308"/>
      <c r="T2570" s="311"/>
      <c r="AB2570" s="228"/>
    </row>
    <row r="2571" spans="19:28" ht="15" customHeight="1">
      <c r="S2571" s="308"/>
      <c r="T2571" s="311"/>
      <c r="AB2571" s="228"/>
    </row>
    <row r="2572" spans="19:28" ht="15" customHeight="1">
      <c r="S2572" s="308"/>
      <c r="T2572" s="311"/>
      <c r="AB2572" s="228"/>
    </row>
    <row r="2573" spans="19:28" ht="15" customHeight="1">
      <c r="S2573" s="308"/>
      <c r="T2573" s="311"/>
      <c r="AB2573" s="228"/>
    </row>
    <row r="2574" spans="19:28" ht="15" customHeight="1">
      <c r="S2574" s="308"/>
      <c r="T2574" s="311"/>
      <c r="AB2574" s="228"/>
    </row>
    <row r="2575" spans="19:28" ht="15" customHeight="1">
      <c r="S2575" s="308"/>
      <c r="T2575" s="311"/>
      <c r="AB2575" s="228"/>
    </row>
    <row r="2576" spans="19:28" ht="15" customHeight="1">
      <c r="S2576" s="308"/>
      <c r="T2576" s="311"/>
      <c r="AB2576" s="228"/>
    </row>
    <row r="2577" spans="19:28" ht="15" customHeight="1">
      <c r="S2577" s="308"/>
      <c r="T2577" s="311"/>
      <c r="AB2577" s="228"/>
    </row>
    <row r="2578" spans="19:28" ht="15" customHeight="1">
      <c r="S2578" s="308"/>
      <c r="T2578" s="311"/>
      <c r="AB2578" s="228"/>
    </row>
    <row r="2579" spans="19:28" ht="15" customHeight="1">
      <c r="S2579" s="308"/>
      <c r="T2579" s="311"/>
      <c r="AB2579" s="228"/>
    </row>
    <row r="2580" spans="19:28" ht="15" customHeight="1">
      <c r="S2580" s="308"/>
      <c r="T2580" s="311"/>
      <c r="AB2580" s="228"/>
    </row>
    <row r="2581" spans="19:28" ht="15" customHeight="1">
      <c r="S2581" s="308"/>
      <c r="T2581" s="311"/>
      <c r="AB2581" s="228"/>
    </row>
    <row r="2582" spans="19:28" ht="15" customHeight="1">
      <c r="S2582" s="308"/>
      <c r="T2582" s="311"/>
      <c r="AB2582" s="228"/>
    </row>
    <row r="2583" spans="19:28" ht="15" customHeight="1">
      <c r="S2583" s="308"/>
      <c r="T2583" s="311"/>
      <c r="AB2583" s="228"/>
    </row>
    <row r="2584" spans="19:28" ht="15" customHeight="1">
      <c r="S2584" s="308"/>
      <c r="T2584" s="311"/>
      <c r="AB2584" s="228"/>
    </row>
    <row r="2585" spans="19:28" ht="15" customHeight="1">
      <c r="S2585" s="308"/>
      <c r="T2585" s="311"/>
      <c r="AB2585" s="228"/>
    </row>
    <row r="2586" spans="19:28" ht="15" customHeight="1">
      <c r="S2586" s="308"/>
      <c r="T2586" s="311"/>
      <c r="AB2586" s="228"/>
    </row>
    <row r="2587" spans="19:28" ht="15" customHeight="1">
      <c r="S2587" s="308"/>
      <c r="T2587" s="311"/>
      <c r="AB2587" s="228"/>
    </row>
    <row r="2588" spans="19:28" ht="15" customHeight="1">
      <c r="S2588" s="308"/>
      <c r="T2588" s="311"/>
      <c r="AB2588" s="228"/>
    </row>
    <row r="2589" spans="19:28" ht="15" customHeight="1">
      <c r="S2589" s="308"/>
      <c r="T2589" s="311"/>
      <c r="AB2589" s="228"/>
    </row>
    <row r="2590" spans="19:28" ht="15" customHeight="1">
      <c r="S2590" s="308"/>
      <c r="T2590" s="311"/>
      <c r="AB2590" s="228"/>
    </row>
    <row r="2591" spans="19:28" ht="15" customHeight="1">
      <c r="S2591" s="308"/>
      <c r="T2591" s="311"/>
      <c r="AB2591" s="228"/>
    </row>
    <row r="2592" spans="19:28" ht="15" customHeight="1">
      <c r="S2592" s="308"/>
      <c r="T2592" s="311"/>
      <c r="AB2592" s="228"/>
    </row>
    <row r="2593" spans="19:28" ht="15" customHeight="1">
      <c r="S2593" s="308"/>
      <c r="T2593" s="311"/>
      <c r="AB2593" s="228"/>
    </row>
    <row r="2594" spans="19:28" ht="15" customHeight="1">
      <c r="S2594" s="308"/>
      <c r="T2594" s="311"/>
      <c r="AB2594" s="228"/>
    </row>
    <row r="2595" spans="19:28" ht="15" customHeight="1">
      <c r="S2595" s="308"/>
      <c r="T2595" s="311"/>
      <c r="AB2595" s="228"/>
    </row>
    <row r="2596" spans="19:28" ht="15" customHeight="1">
      <c r="S2596" s="308"/>
      <c r="T2596" s="311"/>
      <c r="AB2596" s="228"/>
    </row>
    <row r="2597" spans="19:28" ht="15" customHeight="1">
      <c r="S2597" s="308"/>
      <c r="T2597" s="311"/>
      <c r="AB2597" s="228"/>
    </row>
    <row r="2598" spans="19:28" ht="15" customHeight="1">
      <c r="S2598" s="308"/>
      <c r="T2598" s="311"/>
      <c r="AB2598" s="228"/>
    </row>
    <row r="2599" spans="19:28" ht="15" customHeight="1">
      <c r="S2599" s="308"/>
      <c r="T2599" s="311"/>
      <c r="AB2599" s="228"/>
    </row>
    <row r="2600" spans="19:28" ht="15" customHeight="1">
      <c r="S2600" s="308"/>
      <c r="T2600" s="311"/>
      <c r="AB2600" s="228"/>
    </row>
    <row r="2601" spans="19:28" ht="15" customHeight="1">
      <c r="S2601" s="308"/>
      <c r="T2601" s="311"/>
      <c r="AB2601" s="228"/>
    </row>
    <row r="2602" spans="19:28" ht="15" customHeight="1">
      <c r="S2602" s="308"/>
      <c r="T2602" s="311"/>
      <c r="AB2602" s="228"/>
    </row>
    <row r="2603" spans="19:28" ht="15" customHeight="1">
      <c r="S2603" s="308"/>
      <c r="T2603" s="311"/>
      <c r="AB2603" s="228"/>
    </row>
    <row r="2604" spans="19:28" ht="15" customHeight="1">
      <c r="S2604" s="308"/>
      <c r="T2604" s="311"/>
      <c r="AB2604" s="228"/>
    </row>
    <row r="2605" spans="19:28" ht="15" customHeight="1">
      <c r="S2605" s="308"/>
      <c r="T2605" s="311"/>
      <c r="AB2605" s="228"/>
    </row>
    <row r="2606" spans="19:28" ht="15" customHeight="1">
      <c r="S2606" s="308"/>
      <c r="T2606" s="311"/>
      <c r="AB2606" s="228"/>
    </row>
    <row r="2607" spans="19:28" ht="15" customHeight="1">
      <c r="S2607" s="308"/>
      <c r="T2607" s="311"/>
      <c r="AB2607" s="228"/>
    </row>
    <row r="2608" spans="19:28" ht="15" customHeight="1">
      <c r="S2608" s="308"/>
      <c r="T2608" s="311"/>
      <c r="AB2608" s="228"/>
    </row>
    <row r="2609" spans="19:28" ht="15" customHeight="1">
      <c r="S2609" s="308"/>
      <c r="T2609" s="311"/>
      <c r="AB2609" s="228"/>
    </row>
    <row r="2610" spans="19:28" ht="15" customHeight="1">
      <c r="S2610" s="308"/>
      <c r="T2610" s="311"/>
      <c r="AB2610" s="228"/>
    </row>
    <row r="2611" spans="19:28" ht="15" customHeight="1">
      <c r="S2611" s="308"/>
      <c r="T2611" s="311"/>
      <c r="AB2611" s="228"/>
    </row>
    <row r="2612" spans="19:28" ht="15" customHeight="1">
      <c r="S2612" s="308"/>
      <c r="T2612" s="311"/>
      <c r="AB2612" s="228"/>
    </row>
    <row r="2613" spans="19:28" ht="15" customHeight="1">
      <c r="S2613" s="308"/>
      <c r="T2613" s="311"/>
      <c r="AB2613" s="228"/>
    </row>
    <row r="2614" spans="19:28" ht="15" customHeight="1">
      <c r="S2614" s="308"/>
      <c r="T2614" s="311"/>
      <c r="AB2614" s="228"/>
    </row>
    <row r="2615" spans="19:28" ht="15" customHeight="1">
      <c r="S2615" s="308"/>
      <c r="T2615" s="311"/>
      <c r="AB2615" s="228"/>
    </row>
    <row r="2616" spans="19:28" ht="15" customHeight="1">
      <c r="S2616" s="308"/>
      <c r="T2616" s="311"/>
      <c r="AB2616" s="228"/>
    </row>
    <row r="2617" spans="19:28" ht="15" customHeight="1">
      <c r="S2617" s="308"/>
      <c r="T2617" s="311"/>
      <c r="AB2617" s="228"/>
    </row>
    <row r="2618" spans="19:28" ht="15" customHeight="1">
      <c r="S2618" s="308"/>
      <c r="T2618" s="311"/>
      <c r="AB2618" s="228"/>
    </row>
    <row r="2619" spans="19:28" ht="15" customHeight="1">
      <c r="S2619" s="308"/>
      <c r="T2619" s="311"/>
      <c r="AB2619" s="228"/>
    </row>
    <row r="2620" spans="19:28" ht="15" customHeight="1">
      <c r="S2620" s="308"/>
      <c r="T2620" s="311"/>
      <c r="AB2620" s="228"/>
    </row>
    <row r="2621" spans="19:28" ht="15" customHeight="1">
      <c r="S2621" s="308"/>
      <c r="T2621" s="311"/>
      <c r="AB2621" s="228"/>
    </row>
    <row r="2622" spans="19:28" ht="15" customHeight="1">
      <c r="S2622" s="308"/>
      <c r="T2622" s="311"/>
      <c r="AB2622" s="228"/>
    </row>
    <row r="2623" spans="19:28" ht="15" customHeight="1">
      <c r="S2623" s="308"/>
      <c r="T2623" s="311"/>
      <c r="AB2623" s="228"/>
    </row>
    <row r="2624" spans="19:28" ht="15" customHeight="1">
      <c r="S2624" s="308"/>
      <c r="T2624" s="311"/>
      <c r="AB2624" s="228"/>
    </row>
    <row r="2625" spans="19:28" ht="15" customHeight="1">
      <c r="S2625" s="308"/>
      <c r="T2625" s="311"/>
      <c r="AB2625" s="228"/>
    </row>
    <row r="2626" spans="19:28" ht="15" customHeight="1">
      <c r="S2626" s="308"/>
      <c r="T2626" s="311"/>
      <c r="AB2626" s="228"/>
    </row>
    <row r="2627" spans="19:28" ht="15" customHeight="1">
      <c r="S2627" s="308"/>
      <c r="T2627" s="311"/>
      <c r="AB2627" s="228"/>
    </row>
    <row r="2628" spans="19:28" ht="15" customHeight="1">
      <c r="S2628" s="308"/>
      <c r="T2628" s="311"/>
      <c r="AB2628" s="228"/>
    </row>
    <row r="2629" spans="19:28" ht="15" customHeight="1">
      <c r="S2629" s="308"/>
      <c r="T2629" s="311"/>
      <c r="AB2629" s="228"/>
    </row>
    <row r="2630" spans="19:28" ht="15" customHeight="1">
      <c r="S2630" s="308"/>
      <c r="T2630" s="311"/>
      <c r="AB2630" s="228"/>
    </row>
    <row r="2631" spans="19:28" ht="15" customHeight="1">
      <c r="S2631" s="308"/>
      <c r="T2631" s="311"/>
      <c r="AB2631" s="228"/>
    </row>
    <row r="2632" spans="19:28" ht="15" customHeight="1">
      <c r="S2632" s="308"/>
      <c r="T2632" s="311"/>
      <c r="AB2632" s="228"/>
    </row>
    <row r="2633" spans="19:28" ht="15" customHeight="1">
      <c r="S2633" s="308"/>
      <c r="T2633" s="311"/>
      <c r="AB2633" s="228"/>
    </row>
    <row r="2634" spans="19:28" ht="15" customHeight="1">
      <c r="S2634" s="308"/>
      <c r="T2634" s="311"/>
      <c r="AB2634" s="228"/>
    </row>
    <row r="2635" spans="19:28" ht="15" customHeight="1">
      <c r="S2635" s="308"/>
      <c r="T2635" s="311"/>
      <c r="AB2635" s="228"/>
    </row>
    <row r="2636" spans="19:28" ht="15" customHeight="1">
      <c r="S2636" s="308"/>
      <c r="T2636" s="311"/>
      <c r="AB2636" s="228"/>
    </row>
    <row r="2637" spans="19:28" ht="15" customHeight="1">
      <c r="S2637" s="308"/>
      <c r="T2637" s="311"/>
      <c r="AB2637" s="228"/>
    </row>
    <row r="2638" spans="19:28" ht="15" customHeight="1">
      <c r="S2638" s="308"/>
      <c r="T2638" s="311"/>
      <c r="AB2638" s="228"/>
    </row>
    <row r="2639" spans="19:28" ht="15" customHeight="1">
      <c r="S2639" s="308"/>
      <c r="T2639" s="311"/>
      <c r="AB2639" s="228"/>
    </row>
    <row r="2640" spans="19:28" ht="15" customHeight="1">
      <c r="S2640" s="308"/>
      <c r="T2640" s="311"/>
      <c r="AB2640" s="228"/>
    </row>
    <row r="2641" spans="19:28" ht="15" customHeight="1">
      <c r="S2641" s="308"/>
      <c r="T2641" s="311"/>
      <c r="AB2641" s="228"/>
    </row>
    <row r="2642" spans="19:28" ht="15" customHeight="1">
      <c r="S2642" s="308"/>
      <c r="T2642" s="311"/>
      <c r="AB2642" s="228"/>
    </row>
    <row r="2643" spans="19:28" ht="15" customHeight="1">
      <c r="S2643" s="308"/>
      <c r="T2643" s="311"/>
      <c r="AB2643" s="228"/>
    </row>
    <row r="2644" spans="19:28" ht="15" customHeight="1">
      <c r="S2644" s="308"/>
      <c r="T2644" s="311"/>
      <c r="AB2644" s="228"/>
    </row>
    <row r="2645" spans="19:28" ht="15" customHeight="1">
      <c r="S2645" s="308"/>
      <c r="T2645" s="311"/>
      <c r="AB2645" s="228"/>
    </row>
    <row r="2646" spans="19:28" ht="15" customHeight="1">
      <c r="S2646" s="308"/>
      <c r="T2646" s="311"/>
      <c r="AB2646" s="228"/>
    </row>
    <row r="2647" spans="19:28" ht="15" customHeight="1">
      <c r="S2647" s="308"/>
      <c r="T2647" s="311"/>
      <c r="AB2647" s="228"/>
    </row>
    <row r="2648" spans="19:28" ht="15" customHeight="1">
      <c r="S2648" s="308"/>
      <c r="T2648" s="311"/>
      <c r="AB2648" s="228"/>
    </row>
    <row r="2649" spans="19:28" ht="15" customHeight="1">
      <c r="S2649" s="308"/>
      <c r="T2649" s="311"/>
      <c r="AB2649" s="228"/>
    </row>
    <row r="2650" spans="19:28" ht="15" customHeight="1">
      <c r="S2650" s="308"/>
      <c r="T2650" s="311"/>
      <c r="AB2650" s="228"/>
    </row>
    <row r="2651" spans="19:28" ht="15" customHeight="1">
      <c r="S2651" s="308"/>
      <c r="T2651" s="311"/>
      <c r="AB2651" s="228"/>
    </row>
    <row r="2652" spans="19:28" ht="15" customHeight="1">
      <c r="S2652" s="308"/>
      <c r="T2652" s="311"/>
      <c r="AB2652" s="228"/>
    </row>
    <row r="2653" spans="19:28" ht="15" customHeight="1">
      <c r="S2653" s="308"/>
      <c r="T2653" s="311"/>
      <c r="AB2653" s="228"/>
    </row>
    <row r="2654" spans="19:28" ht="15" customHeight="1">
      <c r="S2654" s="308"/>
      <c r="T2654" s="311"/>
      <c r="AB2654" s="228"/>
    </row>
    <row r="2655" spans="19:28" ht="15" customHeight="1">
      <c r="S2655" s="308"/>
      <c r="T2655" s="311"/>
      <c r="AB2655" s="228"/>
    </row>
    <row r="2656" spans="19:28" ht="15" customHeight="1">
      <c r="S2656" s="308"/>
      <c r="T2656" s="311"/>
      <c r="AB2656" s="228"/>
    </row>
    <row r="2657" spans="19:28" ht="15" customHeight="1">
      <c r="S2657" s="308"/>
      <c r="T2657" s="311"/>
      <c r="AB2657" s="228"/>
    </row>
    <row r="2658" spans="19:28" ht="15" customHeight="1">
      <c r="S2658" s="308"/>
      <c r="T2658" s="311"/>
      <c r="AB2658" s="228"/>
    </row>
    <row r="2659" spans="19:28" ht="15" customHeight="1">
      <c r="S2659" s="308"/>
      <c r="T2659" s="311"/>
      <c r="AB2659" s="228"/>
    </row>
    <row r="2660" spans="19:28" ht="15" customHeight="1">
      <c r="S2660" s="308"/>
      <c r="T2660" s="311"/>
      <c r="AB2660" s="228"/>
    </row>
    <row r="2661" spans="19:28" ht="15" customHeight="1">
      <c r="S2661" s="308"/>
      <c r="T2661" s="311"/>
      <c r="AB2661" s="228"/>
    </row>
    <row r="2662" spans="19:28" ht="15" customHeight="1">
      <c r="S2662" s="308"/>
      <c r="T2662" s="311"/>
      <c r="AB2662" s="228"/>
    </row>
    <row r="2663" spans="19:28" ht="15" customHeight="1">
      <c r="S2663" s="308"/>
      <c r="T2663" s="311"/>
      <c r="AB2663" s="228"/>
    </row>
    <row r="2664" spans="19:28" ht="15" customHeight="1">
      <c r="S2664" s="308"/>
      <c r="T2664" s="311"/>
      <c r="AB2664" s="228"/>
    </row>
    <row r="2665" spans="19:28" ht="15" customHeight="1">
      <c r="S2665" s="308"/>
      <c r="T2665" s="311"/>
      <c r="AB2665" s="228"/>
    </row>
    <row r="2666" spans="19:28" ht="15" customHeight="1">
      <c r="S2666" s="308"/>
      <c r="T2666" s="311"/>
      <c r="AB2666" s="228"/>
    </row>
    <row r="2667" spans="19:28" ht="15" customHeight="1">
      <c r="S2667" s="308"/>
      <c r="T2667" s="311"/>
      <c r="AB2667" s="228"/>
    </row>
    <row r="2668" spans="19:28" ht="15" customHeight="1">
      <c r="S2668" s="308"/>
      <c r="T2668" s="311"/>
      <c r="AB2668" s="228"/>
    </row>
    <row r="2669" spans="19:28" ht="15" customHeight="1">
      <c r="S2669" s="308"/>
      <c r="T2669" s="311"/>
      <c r="AB2669" s="228"/>
    </row>
    <row r="2670" spans="19:28" ht="15" customHeight="1">
      <c r="S2670" s="308"/>
      <c r="T2670" s="311"/>
      <c r="AB2670" s="228"/>
    </row>
    <row r="2671" spans="19:28" ht="15" customHeight="1">
      <c r="S2671" s="308"/>
      <c r="T2671" s="311"/>
      <c r="AB2671" s="228"/>
    </row>
    <row r="2672" spans="19:28" ht="15" customHeight="1">
      <c r="S2672" s="308"/>
      <c r="T2672" s="311"/>
      <c r="AB2672" s="228"/>
    </row>
    <row r="2673" spans="19:28" ht="15" customHeight="1">
      <c r="S2673" s="308"/>
      <c r="T2673" s="311"/>
      <c r="AB2673" s="228"/>
    </row>
    <row r="2674" spans="19:28" ht="15" customHeight="1">
      <c r="S2674" s="308"/>
      <c r="T2674" s="311"/>
      <c r="AB2674" s="228"/>
    </row>
    <row r="2675" spans="19:28" ht="15" customHeight="1">
      <c r="S2675" s="308"/>
      <c r="T2675" s="311"/>
      <c r="AB2675" s="228"/>
    </row>
    <row r="2676" spans="19:28" ht="15" customHeight="1">
      <c r="S2676" s="308"/>
      <c r="T2676" s="311"/>
      <c r="AB2676" s="228"/>
    </row>
    <row r="2677" spans="19:28" ht="15" customHeight="1">
      <c r="S2677" s="308"/>
      <c r="T2677" s="311"/>
      <c r="AB2677" s="228"/>
    </row>
    <row r="2678" spans="19:28" ht="15" customHeight="1">
      <c r="S2678" s="308"/>
      <c r="T2678" s="311"/>
      <c r="AB2678" s="228"/>
    </row>
    <row r="2679" spans="19:28" ht="15" customHeight="1">
      <c r="S2679" s="308"/>
      <c r="T2679" s="311"/>
      <c r="AB2679" s="228"/>
    </row>
    <row r="2680" spans="19:28" ht="15" customHeight="1">
      <c r="S2680" s="308"/>
      <c r="T2680" s="311"/>
      <c r="AB2680" s="228"/>
    </row>
    <row r="2681" spans="19:28" ht="15" customHeight="1">
      <c r="S2681" s="308"/>
      <c r="T2681" s="311"/>
      <c r="AB2681" s="228"/>
    </row>
    <row r="2682" spans="19:28" ht="15" customHeight="1">
      <c r="S2682" s="308"/>
      <c r="T2682" s="311"/>
      <c r="AB2682" s="228"/>
    </row>
    <row r="2683" spans="19:28" ht="15" customHeight="1">
      <c r="S2683" s="308"/>
      <c r="T2683" s="311"/>
      <c r="AB2683" s="228"/>
    </row>
    <row r="2684" spans="19:28" ht="15" customHeight="1">
      <c r="S2684" s="308"/>
      <c r="T2684" s="311"/>
      <c r="AB2684" s="228"/>
    </row>
    <row r="2685" spans="19:28" ht="15" customHeight="1">
      <c r="S2685" s="308"/>
      <c r="T2685" s="311"/>
      <c r="AB2685" s="228"/>
    </row>
    <row r="2686" spans="19:28" ht="15" customHeight="1">
      <c r="S2686" s="308"/>
      <c r="T2686" s="311"/>
      <c r="AB2686" s="228"/>
    </row>
    <row r="2687" spans="19:28" ht="15" customHeight="1">
      <c r="S2687" s="308"/>
      <c r="T2687" s="311"/>
      <c r="AB2687" s="228"/>
    </row>
    <row r="2688" spans="19:28" ht="15" customHeight="1">
      <c r="S2688" s="308"/>
      <c r="T2688" s="311"/>
      <c r="AB2688" s="228"/>
    </row>
    <row r="2689" spans="19:28" ht="15" customHeight="1">
      <c r="S2689" s="308"/>
      <c r="T2689" s="311"/>
      <c r="AB2689" s="228"/>
    </row>
    <row r="2690" spans="19:28" ht="15" customHeight="1">
      <c r="S2690" s="308"/>
      <c r="T2690" s="311"/>
      <c r="AB2690" s="228"/>
    </row>
    <row r="2691" spans="19:28" ht="15" customHeight="1">
      <c r="S2691" s="308"/>
      <c r="T2691" s="311"/>
      <c r="AB2691" s="228"/>
    </row>
    <row r="2692" spans="19:28" ht="15" customHeight="1">
      <c r="S2692" s="308"/>
      <c r="T2692" s="311"/>
      <c r="AB2692" s="228"/>
    </row>
    <row r="2693" spans="19:28" ht="15" customHeight="1">
      <c r="S2693" s="308"/>
      <c r="T2693" s="311"/>
      <c r="AB2693" s="228"/>
    </row>
    <row r="2694" spans="19:28" ht="15" customHeight="1">
      <c r="S2694" s="308"/>
      <c r="T2694" s="311"/>
      <c r="AB2694" s="228"/>
    </row>
    <row r="2695" spans="19:28" ht="15" customHeight="1">
      <c r="S2695" s="308"/>
      <c r="T2695" s="311"/>
      <c r="AB2695" s="228"/>
    </row>
    <row r="2696" spans="19:28" ht="15" customHeight="1">
      <c r="S2696" s="308"/>
      <c r="T2696" s="311"/>
      <c r="AB2696" s="228"/>
    </row>
    <row r="2697" spans="19:28" ht="15" customHeight="1">
      <c r="S2697" s="308"/>
      <c r="T2697" s="311"/>
      <c r="AB2697" s="228"/>
    </row>
    <row r="2698" spans="19:28" ht="15" customHeight="1">
      <c r="S2698" s="308"/>
      <c r="T2698" s="311"/>
      <c r="AB2698" s="228"/>
    </row>
    <row r="2699" spans="19:28" ht="15" customHeight="1">
      <c r="S2699" s="308"/>
      <c r="T2699" s="311"/>
      <c r="AB2699" s="228"/>
    </row>
    <row r="2700" spans="19:28" ht="15" customHeight="1">
      <c r="S2700" s="308"/>
      <c r="T2700" s="311"/>
      <c r="AB2700" s="228"/>
    </row>
    <row r="2701" spans="19:28" ht="15" customHeight="1">
      <c r="S2701" s="308"/>
      <c r="T2701" s="311"/>
      <c r="AB2701" s="228"/>
    </row>
    <row r="2702" spans="19:28" ht="15" customHeight="1">
      <c r="S2702" s="308"/>
      <c r="T2702" s="311"/>
      <c r="AB2702" s="228"/>
    </row>
    <row r="2703" spans="19:28" ht="15" customHeight="1">
      <c r="S2703" s="308"/>
      <c r="T2703" s="311"/>
      <c r="AB2703" s="228"/>
    </row>
    <row r="2704" spans="19:28" ht="15" customHeight="1">
      <c r="S2704" s="308"/>
      <c r="T2704" s="311"/>
      <c r="AB2704" s="228"/>
    </row>
    <row r="2705" spans="19:28" ht="15" customHeight="1">
      <c r="S2705" s="308"/>
      <c r="T2705" s="311"/>
      <c r="AB2705" s="228"/>
    </row>
    <row r="2706" spans="19:28" ht="15" customHeight="1">
      <c r="S2706" s="308"/>
      <c r="T2706" s="311"/>
      <c r="AB2706" s="228"/>
    </row>
    <row r="2707" spans="19:28" ht="15" customHeight="1">
      <c r="S2707" s="308"/>
      <c r="T2707" s="311"/>
      <c r="AB2707" s="228"/>
    </row>
    <row r="2708" spans="19:28" ht="15" customHeight="1">
      <c r="S2708" s="308"/>
      <c r="T2708" s="311"/>
      <c r="AB2708" s="228"/>
    </row>
    <row r="2709" spans="19:28" ht="15" customHeight="1">
      <c r="S2709" s="308"/>
      <c r="T2709" s="311"/>
      <c r="AB2709" s="228"/>
    </row>
    <row r="2710" spans="19:28" ht="15" customHeight="1">
      <c r="S2710" s="308"/>
      <c r="T2710" s="311"/>
      <c r="AB2710" s="228"/>
    </row>
    <row r="2711" spans="19:28" ht="15" customHeight="1">
      <c r="S2711" s="308"/>
      <c r="T2711" s="311"/>
      <c r="AB2711" s="228"/>
    </row>
    <row r="2712" spans="19:28" ht="15" customHeight="1">
      <c r="S2712" s="308"/>
      <c r="T2712" s="311"/>
      <c r="AB2712" s="228"/>
    </row>
    <row r="2713" spans="19:28" ht="15" customHeight="1">
      <c r="S2713" s="308"/>
      <c r="T2713" s="311"/>
      <c r="AB2713" s="228"/>
    </row>
    <row r="2714" spans="19:28" ht="15" customHeight="1">
      <c r="S2714" s="308"/>
      <c r="T2714" s="311"/>
      <c r="AB2714" s="228"/>
    </row>
    <row r="2715" spans="19:28" ht="15" customHeight="1">
      <c r="S2715" s="308"/>
      <c r="T2715" s="311"/>
      <c r="AB2715" s="228"/>
    </row>
    <row r="2716" spans="19:28" ht="15" customHeight="1">
      <c r="S2716" s="308"/>
      <c r="T2716" s="311"/>
      <c r="AB2716" s="228"/>
    </row>
    <row r="2717" spans="19:28" ht="15" customHeight="1">
      <c r="S2717" s="308"/>
      <c r="T2717" s="311"/>
      <c r="AB2717" s="228"/>
    </row>
    <row r="2718" spans="19:28" ht="15" customHeight="1">
      <c r="S2718" s="308"/>
      <c r="T2718" s="311"/>
      <c r="AB2718" s="228"/>
    </row>
    <row r="2719" spans="19:28" ht="15" customHeight="1">
      <c r="S2719" s="308"/>
      <c r="T2719" s="311"/>
      <c r="AB2719" s="228"/>
    </row>
    <row r="2720" spans="19:28" ht="15" customHeight="1">
      <c r="S2720" s="308"/>
      <c r="T2720" s="311"/>
      <c r="AB2720" s="228"/>
    </row>
    <row r="2721" spans="19:28" ht="15" customHeight="1">
      <c r="S2721" s="308"/>
      <c r="T2721" s="311"/>
      <c r="AB2721" s="228"/>
    </row>
    <row r="2722" spans="19:28" ht="15" customHeight="1">
      <c r="S2722" s="308"/>
      <c r="T2722" s="311"/>
      <c r="AB2722" s="228"/>
    </row>
    <row r="2723" spans="19:28" ht="15" customHeight="1">
      <c r="S2723" s="308"/>
      <c r="T2723" s="311"/>
      <c r="AB2723" s="228"/>
    </row>
    <row r="2724" spans="19:28" ht="15" customHeight="1">
      <c r="S2724" s="308"/>
      <c r="T2724" s="311"/>
      <c r="AB2724" s="228"/>
    </row>
    <row r="2725" spans="19:28" ht="15" customHeight="1">
      <c r="S2725" s="308"/>
      <c r="T2725" s="311"/>
      <c r="AB2725" s="228"/>
    </row>
    <row r="2726" spans="19:28" ht="15" customHeight="1">
      <c r="S2726" s="308"/>
      <c r="T2726" s="311"/>
      <c r="AB2726" s="228"/>
    </row>
    <row r="2727" spans="19:28" ht="15" customHeight="1">
      <c r="S2727" s="308"/>
      <c r="T2727" s="311"/>
      <c r="AB2727" s="228"/>
    </row>
    <row r="2728" spans="19:28" ht="15" customHeight="1">
      <c r="S2728" s="308"/>
      <c r="T2728" s="311"/>
      <c r="AB2728" s="228"/>
    </row>
    <row r="2729" spans="19:28" ht="15" customHeight="1">
      <c r="S2729" s="308"/>
      <c r="T2729" s="311"/>
      <c r="AB2729" s="228"/>
    </row>
    <row r="2730" spans="19:28" ht="15" customHeight="1">
      <c r="S2730" s="308"/>
      <c r="T2730" s="311"/>
      <c r="AB2730" s="228"/>
    </row>
    <row r="2731" spans="19:28" ht="15" customHeight="1">
      <c r="S2731" s="308"/>
      <c r="T2731" s="311"/>
      <c r="AB2731" s="228"/>
    </row>
    <row r="2732" spans="19:28" ht="15" customHeight="1">
      <c r="S2732" s="308"/>
      <c r="T2732" s="311"/>
      <c r="AB2732" s="228"/>
    </row>
    <row r="2733" spans="19:28" ht="15" customHeight="1">
      <c r="S2733" s="308"/>
      <c r="T2733" s="311"/>
      <c r="AB2733" s="228"/>
    </row>
    <row r="2734" spans="19:28" ht="15" customHeight="1">
      <c r="S2734" s="308"/>
      <c r="T2734" s="311"/>
      <c r="AB2734" s="228"/>
    </row>
    <row r="2735" spans="19:28" ht="15" customHeight="1">
      <c r="S2735" s="308"/>
      <c r="T2735" s="311"/>
      <c r="AB2735" s="228"/>
    </row>
    <row r="2736" spans="19:28" ht="15" customHeight="1">
      <c r="S2736" s="308"/>
      <c r="T2736" s="311"/>
      <c r="AB2736" s="228"/>
    </row>
    <row r="2737" spans="19:28" ht="15" customHeight="1">
      <c r="S2737" s="308"/>
      <c r="T2737" s="311"/>
      <c r="AB2737" s="228"/>
    </row>
    <row r="2738" spans="19:28" ht="15" customHeight="1">
      <c r="S2738" s="308"/>
      <c r="T2738" s="311"/>
      <c r="AB2738" s="228"/>
    </row>
    <row r="2739" spans="19:28" ht="15" customHeight="1">
      <c r="S2739" s="308"/>
      <c r="T2739" s="311"/>
      <c r="AB2739" s="228"/>
    </row>
    <row r="2740" spans="19:28" ht="15" customHeight="1">
      <c r="S2740" s="308"/>
      <c r="T2740" s="311"/>
      <c r="AB2740" s="228"/>
    </row>
    <row r="2741" spans="19:28" ht="15" customHeight="1">
      <c r="S2741" s="308"/>
      <c r="T2741" s="311"/>
      <c r="AB2741" s="228"/>
    </row>
    <row r="2742" spans="19:28" ht="15" customHeight="1">
      <c r="S2742" s="308"/>
      <c r="T2742" s="311"/>
      <c r="AB2742" s="228"/>
    </row>
    <row r="2743" spans="19:28" ht="15" customHeight="1">
      <c r="S2743" s="308"/>
      <c r="T2743" s="311"/>
      <c r="AB2743" s="228"/>
    </row>
    <row r="2744" spans="19:28" ht="15" customHeight="1">
      <c r="S2744" s="308"/>
      <c r="T2744" s="311"/>
      <c r="AB2744" s="228"/>
    </row>
    <row r="2745" spans="19:28" ht="15" customHeight="1">
      <c r="S2745" s="308"/>
      <c r="T2745" s="311"/>
      <c r="AB2745" s="228"/>
    </row>
    <row r="2746" spans="19:28" ht="15" customHeight="1">
      <c r="S2746" s="308"/>
      <c r="T2746" s="311"/>
      <c r="AB2746" s="228"/>
    </row>
    <row r="2747" spans="19:28" ht="15" customHeight="1">
      <c r="S2747" s="308"/>
      <c r="T2747" s="311"/>
      <c r="AB2747" s="228"/>
    </row>
    <row r="2748" spans="19:28" ht="15" customHeight="1">
      <c r="S2748" s="308"/>
      <c r="T2748" s="311"/>
      <c r="AB2748" s="228"/>
    </row>
    <row r="2749" spans="19:28" ht="15" customHeight="1">
      <c r="S2749" s="308"/>
      <c r="T2749" s="311"/>
      <c r="AB2749" s="228"/>
    </row>
    <row r="2750" spans="19:28" ht="15" customHeight="1">
      <c r="S2750" s="308"/>
      <c r="T2750" s="311"/>
      <c r="AB2750" s="228"/>
    </row>
    <row r="2751" spans="19:28" ht="15" customHeight="1">
      <c r="S2751" s="308"/>
      <c r="T2751" s="311"/>
      <c r="AB2751" s="228"/>
    </row>
    <row r="2752" spans="19:28" ht="15" customHeight="1">
      <c r="S2752" s="308"/>
      <c r="T2752" s="311"/>
      <c r="AB2752" s="228"/>
    </row>
    <row r="2753" spans="19:28" ht="15" customHeight="1">
      <c r="S2753" s="308"/>
      <c r="T2753" s="311"/>
      <c r="AB2753" s="228"/>
    </row>
    <row r="2754" spans="19:28" ht="15" customHeight="1">
      <c r="S2754" s="308"/>
      <c r="T2754" s="311"/>
      <c r="AB2754" s="228"/>
    </row>
    <row r="2755" spans="19:28" ht="15" customHeight="1">
      <c r="S2755" s="308"/>
      <c r="T2755" s="311"/>
      <c r="AB2755" s="228"/>
    </row>
    <row r="2756" spans="19:28" ht="15" customHeight="1">
      <c r="S2756" s="308"/>
      <c r="T2756" s="311"/>
      <c r="AB2756" s="228"/>
    </row>
    <row r="2757" spans="19:28" ht="15" customHeight="1">
      <c r="S2757" s="308"/>
      <c r="T2757" s="311"/>
      <c r="AB2757" s="228"/>
    </row>
    <row r="2758" spans="19:28" ht="15" customHeight="1">
      <c r="S2758" s="308"/>
      <c r="T2758" s="311"/>
      <c r="AB2758" s="228"/>
    </row>
    <row r="2759" spans="19:28" ht="15" customHeight="1">
      <c r="S2759" s="308"/>
      <c r="T2759" s="311"/>
      <c r="AB2759" s="228"/>
    </row>
    <row r="2760" spans="19:28" ht="15" customHeight="1">
      <c r="S2760" s="308"/>
      <c r="T2760" s="311"/>
      <c r="AB2760" s="228"/>
    </row>
    <row r="2761" spans="19:28" ht="15" customHeight="1">
      <c r="S2761" s="308"/>
      <c r="T2761" s="311"/>
      <c r="AB2761" s="228"/>
    </row>
    <row r="2762" spans="19:28" ht="15" customHeight="1">
      <c r="S2762" s="308"/>
      <c r="T2762" s="311"/>
      <c r="AB2762" s="228"/>
    </row>
    <row r="2763" spans="19:28" ht="15" customHeight="1">
      <c r="S2763" s="308"/>
      <c r="T2763" s="311"/>
      <c r="AB2763" s="228"/>
    </row>
    <row r="2764" spans="19:28" ht="15" customHeight="1">
      <c r="S2764" s="308"/>
      <c r="T2764" s="311"/>
      <c r="AB2764" s="228"/>
    </row>
    <row r="2765" spans="19:28" ht="15" customHeight="1">
      <c r="S2765" s="308"/>
      <c r="T2765" s="311"/>
      <c r="AB2765" s="228"/>
    </row>
    <row r="2766" spans="19:28" ht="15" customHeight="1">
      <c r="S2766" s="308"/>
      <c r="T2766" s="311"/>
      <c r="AB2766" s="228"/>
    </row>
    <row r="2767" spans="19:28" ht="15" customHeight="1">
      <c r="S2767" s="308"/>
      <c r="T2767" s="311"/>
      <c r="AB2767" s="228"/>
    </row>
    <row r="2768" spans="19:28" ht="15" customHeight="1">
      <c r="S2768" s="308"/>
      <c r="T2768" s="311"/>
      <c r="AB2768" s="228"/>
    </row>
    <row r="2769" spans="19:28" ht="15" customHeight="1">
      <c r="S2769" s="308"/>
      <c r="T2769" s="311"/>
      <c r="AB2769" s="228"/>
    </row>
    <row r="2770" spans="19:28" ht="15" customHeight="1">
      <c r="S2770" s="308"/>
      <c r="T2770" s="311"/>
      <c r="AB2770" s="228"/>
    </row>
    <row r="2771" spans="19:28" ht="15" customHeight="1">
      <c r="S2771" s="308"/>
      <c r="T2771" s="311"/>
      <c r="AB2771" s="228"/>
    </row>
    <row r="2772" spans="19:28" ht="15" customHeight="1">
      <c r="S2772" s="308"/>
      <c r="T2772" s="311"/>
      <c r="AB2772" s="228"/>
    </row>
    <row r="2773" spans="19:28" ht="15" customHeight="1">
      <c r="S2773" s="308"/>
      <c r="T2773" s="311"/>
      <c r="AB2773" s="228"/>
    </row>
    <row r="2774" spans="19:28" ht="15" customHeight="1">
      <c r="S2774" s="308"/>
      <c r="T2774" s="311"/>
      <c r="AB2774" s="228"/>
    </row>
    <row r="2775" spans="19:28" ht="15" customHeight="1">
      <c r="S2775" s="308"/>
      <c r="T2775" s="311"/>
      <c r="AB2775" s="228"/>
    </row>
    <row r="2776" spans="19:28" ht="15" customHeight="1">
      <c r="S2776" s="308"/>
      <c r="T2776" s="311"/>
      <c r="AB2776" s="228"/>
    </row>
    <row r="2777" spans="19:28" ht="15" customHeight="1">
      <c r="S2777" s="308"/>
      <c r="T2777" s="311"/>
      <c r="AB2777" s="228"/>
    </row>
    <row r="2778" spans="19:28" ht="15" customHeight="1">
      <c r="S2778" s="308"/>
      <c r="T2778" s="311"/>
      <c r="AB2778" s="228"/>
    </row>
    <row r="2779" spans="19:28" ht="15" customHeight="1">
      <c r="S2779" s="308"/>
      <c r="T2779" s="311"/>
      <c r="AB2779" s="228"/>
    </row>
    <row r="2780" spans="19:28" ht="15" customHeight="1">
      <c r="S2780" s="308"/>
      <c r="T2780" s="311"/>
      <c r="AB2780" s="228"/>
    </row>
    <row r="2781" spans="19:28" ht="15" customHeight="1">
      <c r="S2781" s="308"/>
      <c r="T2781" s="311"/>
      <c r="AB2781" s="228"/>
    </row>
    <row r="2782" spans="19:28" ht="15" customHeight="1">
      <c r="S2782" s="308"/>
      <c r="T2782" s="311"/>
      <c r="AB2782" s="228"/>
    </row>
    <row r="2783" spans="19:28" ht="15" customHeight="1">
      <c r="S2783" s="308"/>
      <c r="T2783" s="311"/>
      <c r="AB2783" s="228"/>
    </row>
    <row r="2784" spans="19:28" ht="15" customHeight="1">
      <c r="S2784" s="308"/>
      <c r="T2784" s="311"/>
      <c r="AB2784" s="228"/>
    </row>
    <row r="2785" spans="19:28" ht="15" customHeight="1">
      <c r="S2785" s="308"/>
      <c r="T2785" s="311"/>
      <c r="AB2785" s="228"/>
    </row>
    <row r="2786" spans="19:28" ht="15" customHeight="1">
      <c r="S2786" s="308"/>
      <c r="T2786" s="311"/>
      <c r="AB2786" s="228"/>
    </row>
    <row r="2787" spans="19:28" ht="15" customHeight="1">
      <c r="S2787" s="308"/>
      <c r="T2787" s="311"/>
      <c r="AB2787" s="228"/>
    </row>
    <row r="2788" spans="19:28" ht="15" customHeight="1">
      <c r="S2788" s="308"/>
      <c r="T2788" s="311"/>
      <c r="AB2788" s="228"/>
    </row>
    <row r="2789" spans="19:28" ht="15" customHeight="1">
      <c r="S2789" s="308"/>
      <c r="T2789" s="311"/>
      <c r="AB2789" s="228"/>
    </row>
    <row r="2790" spans="19:28" ht="15" customHeight="1">
      <c r="S2790" s="308"/>
      <c r="T2790" s="311"/>
      <c r="AB2790" s="228"/>
    </row>
    <row r="2791" spans="19:28" ht="15" customHeight="1">
      <c r="S2791" s="308"/>
      <c r="T2791" s="311"/>
      <c r="AB2791" s="228"/>
    </row>
    <row r="2792" spans="19:28" ht="15" customHeight="1">
      <c r="S2792" s="308"/>
      <c r="T2792" s="311"/>
      <c r="AB2792" s="228"/>
    </row>
    <row r="2793" spans="19:28" ht="15" customHeight="1">
      <c r="S2793" s="308"/>
      <c r="T2793" s="311"/>
      <c r="AB2793" s="228"/>
    </row>
    <row r="2794" spans="19:28" ht="15" customHeight="1">
      <c r="S2794" s="308"/>
      <c r="T2794" s="311"/>
      <c r="AB2794" s="228"/>
    </row>
    <row r="2795" spans="19:28" ht="15" customHeight="1">
      <c r="S2795" s="308"/>
      <c r="T2795" s="311"/>
      <c r="AB2795" s="228"/>
    </row>
    <row r="2796" spans="19:28" ht="15" customHeight="1">
      <c r="S2796" s="308"/>
      <c r="T2796" s="311"/>
      <c r="AB2796" s="228"/>
    </row>
    <row r="2797" spans="19:28" ht="15" customHeight="1">
      <c r="S2797" s="308"/>
      <c r="T2797" s="311"/>
      <c r="AB2797" s="228"/>
    </row>
    <row r="2798" spans="19:28" ht="15" customHeight="1">
      <c r="S2798" s="308"/>
      <c r="T2798" s="311"/>
      <c r="AB2798" s="228"/>
    </row>
    <row r="2799" spans="19:28" ht="15" customHeight="1">
      <c r="S2799" s="308"/>
      <c r="T2799" s="311"/>
      <c r="AB2799" s="228"/>
    </row>
    <row r="2800" spans="19:28" ht="15" customHeight="1">
      <c r="S2800" s="308"/>
      <c r="T2800" s="311"/>
      <c r="AB2800" s="228"/>
    </row>
    <row r="2801" spans="19:28" ht="15" customHeight="1">
      <c r="S2801" s="308"/>
      <c r="T2801" s="311"/>
      <c r="AB2801" s="228"/>
    </row>
    <row r="2802" spans="19:28" ht="15" customHeight="1">
      <c r="S2802" s="308"/>
      <c r="T2802" s="311"/>
      <c r="AB2802" s="228"/>
    </row>
    <row r="2803" spans="19:28" ht="15" customHeight="1">
      <c r="S2803" s="308"/>
      <c r="T2803" s="311"/>
      <c r="AB2803" s="228"/>
    </row>
    <row r="2804" spans="19:28" ht="15" customHeight="1">
      <c r="S2804" s="308"/>
      <c r="T2804" s="311"/>
      <c r="AB2804" s="228"/>
    </row>
    <row r="2805" spans="19:28" ht="15" customHeight="1">
      <c r="S2805" s="308"/>
      <c r="T2805" s="311"/>
      <c r="AB2805" s="228"/>
    </row>
    <row r="2806" spans="19:28" ht="15" customHeight="1">
      <c r="S2806" s="308"/>
      <c r="T2806" s="311"/>
      <c r="AB2806" s="228"/>
    </row>
    <row r="2807" spans="19:28" ht="15" customHeight="1">
      <c r="S2807" s="308"/>
      <c r="T2807" s="311"/>
      <c r="AB2807" s="228"/>
    </row>
    <row r="2808" spans="19:28" ht="15" customHeight="1">
      <c r="S2808" s="308"/>
      <c r="T2808" s="311"/>
      <c r="AB2808" s="228"/>
    </row>
    <row r="2809" spans="19:28" ht="15" customHeight="1">
      <c r="S2809" s="308"/>
      <c r="T2809" s="311"/>
      <c r="AB2809" s="228"/>
    </row>
    <row r="2810" spans="19:28" ht="15" customHeight="1">
      <c r="S2810" s="308"/>
      <c r="T2810" s="311"/>
      <c r="AB2810" s="228"/>
    </row>
    <row r="2811" spans="19:28" ht="15" customHeight="1">
      <c r="S2811" s="308"/>
      <c r="T2811" s="311"/>
      <c r="AB2811" s="228"/>
    </row>
    <row r="2812" spans="19:28" ht="15" customHeight="1">
      <c r="S2812" s="308"/>
      <c r="T2812" s="311"/>
      <c r="AB2812" s="228"/>
    </row>
    <row r="2813" spans="19:28" ht="15" customHeight="1">
      <c r="S2813" s="308"/>
      <c r="T2813" s="311"/>
      <c r="AB2813" s="228"/>
    </row>
    <row r="2814" spans="19:28" ht="15" customHeight="1">
      <c r="S2814" s="308"/>
      <c r="T2814" s="311"/>
      <c r="AB2814" s="228"/>
    </row>
    <row r="2815" spans="19:28" ht="15" customHeight="1">
      <c r="S2815" s="308"/>
      <c r="T2815" s="311"/>
      <c r="AB2815" s="228"/>
    </row>
    <row r="2816" spans="19:28" ht="15" customHeight="1">
      <c r="S2816" s="308"/>
      <c r="T2816" s="311"/>
      <c r="AB2816" s="228"/>
    </row>
    <row r="2817" spans="19:28" ht="15" customHeight="1">
      <c r="S2817" s="308"/>
      <c r="T2817" s="311"/>
      <c r="AB2817" s="228"/>
    </row>
    <row r="2818" spans="19:28" ht="15" customHeight="1">
      <c r="S2818" s="308"/>
      <c r="T2818" s="311"/>
      <c r="AB2818" s="228"/>
    </row>
    <row r="2819" spans="19:28" ht="15" customHeight="1">
      <c r="S2819" s="308"/>
      <c r="T2819" s="311"/>
      <c r="AB2819" s="228"/>
    </row>
    <row r="2820" spans="19:28" ht="15" customHeight="1">
      <c r="S2820" s="308"/>
      <c r="T2820" s="311"/>
      <c r="AB2820" s="228"/>
    </row>
    <row r="2821" spans="19:28" ht="15" customHeight="1">
      <c r="S2821" s="308"/>
      <c r="T2821" s="311"/>
      <c r="AB2821" s="228"/>
    </row>
    <row r="2822" spans="19:28" ht="15" customHeight="1">
      <c r="S2822" s="308"/>
      <c r="T2822" s="311"/>
      <c r="AB2822" s="228"/>
    </row>
    <row r="2823" spans="19:28" ht="15" customHeight="1">
      <c r="S2823" s="308"/>
      <c r="T2823" s="311"/>
      <c r="AB2823" s="228"/>
    </row>
    <row r="2824" spans="19:28" ht="15" customHeight="1">
      <c r="S2824" s="308"/>
      <c r="T2824" s="311"/>
      <c r="AB2824" s="228"/>
    </row>
    <row r="2825" spans="19:28" ht="15" customHeight="1">
      <c r="S2825" s="308"/>
      <c r="T2825" s="311"/>
      <c r="AB2825" s="228"/>
    </row>
    <row r="2826" spans="19:28" ht="15" customHeight="1">
      <c r="S2826" s="308"/>
      <c r="T2826" s="311"/>
      <c r="AB2826" s="228"/>
    </row>
    <row r="2827" spans="19:28" ht="15" customHeight="1">
      <c r="S2827" s="308"/>
      <c r="T2827" s="311"/>
      <c r="AB2827" s="228"/>
    </row>
    <row r="2828" spans="19:28" ht="15" customHeight="1">
      <c r="S2828" s="308"/>
      <c r="T2828" s="311"/>
      <c r="AB2828" s="228"/>
    </row>
    <row r="2829" spans="19:28" ht="15" customHeight="1">
      <c r="S2829" s="308"/>
      <c r="T2829" s="311"/>
      <c r="AB2829" s="228"/>
    </row>
    <row r="2830" spans="19:28" ht="15" customHeight="1">
      <c r="S2830" s="308"/>
      <c r="T2830" s="311"/>
      <c r="AB2830" s="228"/>
    </row>
    <row r="2831" spans="19:28" ht="15" customHeight="1">
      <c r="S2831" s="308"/>
      <c r="T2831" s="311"/>
      <c r="AB2831" s="228"/>
    </row>
    <row r="2832" spans="19:28" ht="15" customHeight="1">
      <c r="S2832" s="308"/>
      <c r="T2832" s="311"/>
      <c r="AB2832" s="228"/>
    </row>
    <row r="2833" spans="19:28" ht="15" customHeight="1">
      <c r="S2833" s="308"/>
      <c r="T2833" s="311"/>
      <c r="AB2833" s="228"/>
    </row>
    <row r="2834" spans="19:28" ht="15" customHeight="1">
      <c r="S2834" s="308"/>
      <c r="T2834" s="311"/>
      <c r="AB2834" s="228"/>
    </row>
    <row r="2835" spans="19:28" ht="15" customHeight="1">
      <c r="S2835" s="308"/>
      <c r="T2835" s="311"/>
      <c r="AB2835" s="228"/>
    </row>
    <row r="2836" spans="19:28" ht="15" customHeight="1">
      <c r="S2836" s="308"/>
      <c r="T2836" s="311"/>
      <c r="AB2836" s="228"/>
    </row>
    <row r="2837" spans="19:28" ht="15" customHeight="1">
      <c r="S2837" s="308"/>
      <c r="T2837" s="311"/>
      <c r="AB2837" s="228"/>
    </row>
    <row r="2838" spans="19:28" ht="15" customHeight="1">
      <c r="S2838" s="308"/>
      <c r="T2838" s="311"/>
      <c r="AB2838" s="228"/>
    </row>
    <row r="2839" spans="19:28" ht="15" customHeight="1">
      <c r="S2839" s="308"/>
      <c r="T2839" s="311"/>
      <c r="AB2839" s="228"/>
    </row>
    <row r="2840" spans="19:28" ht="15" customHeight="1">
      <c r="S2840" s="308"/>
      <c r="T2840" s="311"/>
      <c r="AB2840" s="228"/>
    </row>
    <row r="2841" spans="19:28" ht="15" customHeight="1">
      <c r="S2841" s="308"/>
      <c r="T2841" s="311"/>
      <c r="AB2841" s="228"/>
    </row>
    <row r="2842" spans="19:28" ht="15" customHeight="1">
      <c r="S2842" s="308"/>
      <c r="T2842" s="311"/>
      <c r="AB2842" s="228"/>
    </row>
    <row r="2843" spans="19:28" ht="15" customHeight="1">
      <c r="S2843" s="308"/>
      <c r="T2843" s="311"/>
      <c r="AB2843" s="228"/>
    </row>
    <row r="2844" spans="19:28" ht="15" customHeight="1">
      <c r="S2844" s="308"/>
      <c r="T2844" s="311"/>
      <c r="AB2844" s="228"/>
    </row>
    <row r="2845" spans="19:28" ht="15" customHeight="1">
      <c r="S2845" s="308"/>
      <c r="T2845" s="311"/>
      <c r="AB2845" s="228"/>
    </row>
    <row r="2846" spans="19:28" ht="15" customHeight="1">
      <c r="S2846" s="308"/>
      <c r="T2846" s="311"/>
      <c r="AB2846" s="228"/>
    </row>
    <row r="2847" spans="19:28" ht="15" customHeight="1">
      <c r="S2847" s="308"/>
      <c r="T2847" s="311"/>
      <c r="AB2847" s="228"/>
    </row>
    <row r="2848" spans="19:28" ht="15" customHeight="1">
      <c r="S2848" s="308"/>
      <c r="T2848" s="311"/>
      <c r="AB2848" s="228"/>
    </row>
    <row r="2849" spans="19:28" ht="15" customHeight="1">
      <c r="S2849" s="308"/>
      <c r="T2849" s="311"/>
      <c r="AB2849" s="228"/>
    </row>
    <row r="2850" spans="19:28" ht="15" customHeight="1">
      <c r="S2850" s="308"/>
      <c r="T2850" s="311"/>
      <c r="AB2850" s="228"/>
    </row>
    <row r="2851" spans="19:28" ht="15" customHeight="1">
      <c r="S2851" s="308"/>
      <c r="T2851" s="311"/>
      <c r="AB2851" s="228"/>
    </row>
    <row r="2852" spans="19:28" ht="15" customHeight="1">
      <c r="S2852" s="308"/>
      <c r="T2852" s="311"/>
      <c r="AB2852" s="228"/>
    </row>
    <row r="2853" spans="19:28" ht="15" customHeight="1">
      <c r="S2853" s="308"/>
      <c r="T2853" s="311"/>
      <c r="AB2853" s="228"/>
    </row>
    <row r="2854" spans="19:28" ht="15" customHeight="1">
      <c r="S2854" s="308"/>
      <c r="T2854" s="311"/>
      <c r="AB2854" s="228"/>
    </row>
    <row r="2855" spans="19:28" ht="15" customHeight="1">
      <c r="S2855" s="308"/>
      <c r="T2855" s="311"/>
      <c r="AB2855" s="228"/>
    </row>
    <row r="2856" spans="19:28" ht="15" customHeight="1">
      <c r="S2856" s="308"/>
      <c r="T2856" s="311"/>
      <c r="AB2856" s="228"/>
    </row>
    <row r="2857" spans="19:28" ht="15" customHeight="1">
      <c r="S2857" s="308"/>
      <c r="T2857" s="311"/>
      <c r="AB2857" s="228"/>
    </row>
    <row r="2858" spans="19:28" ht="15" customHeight="1">
      <c r="S2858" s="308"/>
      <c r="T2858" s="311"/>
      <c r="AB2858" s="228"/>
    </row>
    <row r="2859" spans="19:28" ht="15" customHeight="1">
      <c r="S2859" s="308"/>
      <c r="T2859" s="311"/>
      <c r="AB2859" s="228"/>
    </row>
    <row r="2860" spans="19:28" ht="15" customHeight="1">
      <c r="S2860" s="308"/>
      <c r="T2860" s="311"/>
      <c r="AB2860" s="228"/>
    </row>
    <row r="2861" spans="19:28" ht="15" customHeight="1">
      <c r="S2861" s="308"/>
      <c r="T2861" s="311"/>
      <c r="AB2861" s="228"/>
    </row>
    <row r="2862" spans="19:28" ht="15" customHeight="1">
      <c r="S2862" s="308"/>
      <c r="T2862" s="311"/>
      <c r="AB2862" s="228"/>
    </row>
    <row r="2863" spans="19:28" ht="15" customHeight="1">
      <c r="S2863" s="308"/>
      <c r="T2863" s="311"/>
      <c r="AB2863" s="228"/>
    </row>
    <row r="2864" spans="19:28" ht="15" customHeight="1">
      <c r="S2864" s="308"/>
      <c r="T2864" s="311"/>
      <c r="AB2864" s="228"/>
    </row>
    <row r="2865" spans="19:28" ht="15" customHeight="1">
      <c r="S2865" s="308"/>
      <c r="T2865" s="311"/>
      <c r="AB2865" s="228"/>
    </row>
    <row r="2866" spans="19:28" ht="15" customHeight="1">
      <c r="S2866" s="308"/>
      <c r="T2866" s="311"/>
      <c r="AB2866" s="228"/>
    </row>
    <row r="2867" spans="19:28" ht="15" customHeight="1">
      <c r="S2867" s="308"/>
      <c r="T2867" s="311"/>
      <c r="AB2867" s="228"/>
    </row>
    <row r="2868" spans="19:28" ht="15" customHeight="1">
      <c r="S2868" s="308"/>
      <c r="T2868" s="311"/>
      <c r="AB2868" s="228"/>
    </row>
    <row r="2869" spans="19:28" ht="15" customHeight="1">
      <c r="S2869" s="308"/>
      <c r="T2869" s="311"/>
      <c r="AB2869" s="228"/>
    </row>
    <row r="2870" spans="19:28" ht="15" customHeight="1">
      <c r="S2870" s="308"/>
      <c r="T2870" s="311"/>
      <c r="AB2870" s="228"/>
    </row>
    <row r="2871" spans="19:28" ht="15" customHeight="1">
      <c r="S2871" s="308"/>
      <c r="T2871" s="311"/>
      <c r="AB2871" s="228"/>
    </row>
    <row r="2872" spans="19:28" ht="15" customHeight="1">
      <c r="S2872" s="308"/>
      <c r="T2872" s="311"/>
      <c r="AB2872" s="228"/>
    </row>
    <row r="2873" spans="19:28" ht="15" customHeight="1">
      <c r="S2873" s="308"/>
      <c r="T2873" s="311"/>
      <c r="AB2873" s="228"/>
    </row>
    <row r="2874" spans="19:28" ht="15" customHeight="1">
      <c r="S2874" s="308"/>
      <c r="T2874" s="311"/>
      <c r="AB2874" s="228"/>
    </row>
    <row r="2875" spans="19:28" ht="15" customHeight="1">
      <c r="S2875" s="308"/>
      <c r="T2875" s="311"/>
      <c r="AB2875" s="228"/>
    </row>
    <row r="2876" spans="19:28" ht="15" customHeight="1">
      <c r="S2876" s="308"/>
      <c r="T2876" s="311"/>
      <c r="AB2876" s="228"/>
    </row>
    <row r="2877" spans="19:28" ht="15" customHeight="1">
      <c r="S2877" s="308"/>
      <c r="T2877" s="311"/>
      <c r="AB2877" s="228"/>
    </row>
    <row r="2878" spans="19:28" ht="15" customHeight="1">
      <c r="S2878" s="308"/>
      <c r="T2878" s="311"/>
      <c r="AB2878" s="228"/>
    </row>
    <row r="2879" spans="19:28" ht="15" customHeight="1">
      <c r="S2879" s="308"/>
      <c r="T2879" s="311"/>
      <c r="AB2879" s="228"/>
    </row>
    <row r="2880" spans="19:28" ht="15" customHeight="1">
      <c r="S2880" s="308"/>
      <c r="T2880" s="311"/>
      <c r="AB2880" s="228"/>
    </row>
    <row r="2881" spans="19:28" ht="15" customHeight="1">
      <c r="S2881" s="308"/>
      <c r="T2881" s="311"/>
      <c r="AB2881" s="228"/>
    </row>
    <row r="2882" spans="19:28" ht="15" customHeight="1">
      <c r="S2882" s="308"/>
      <c r="T2882" s="311"/>
      <c r="AB2882" s="228"/>
    </row>
    <row r="2883" spans="19:28" ht="15" customHeight="1">
      <c r="S2883" s="308"/>
      <c r="T2883" s="311"/>
      <c r="AB2883" s="228"/>
    </row>
    <row r="2884" spans="19:28" ht="15" customHeight="1">
      <c r="S2884" s="308"/>
      <c r="T2884" s="311"/>
      <c r="AB2884" s="228"/>
    </row>
    <row r="2885" spans="19:28" ht="15" customHeight="1">
      <c r="S2885" s="308"/>
      <c r="T2885" s="311"/>
      <c r="AB2885" s="228"/>
    </row>
    <row r="2886" spans="19:28" ht="15" customHeight="1">
      <c r="S2886" s="308"/>
      <c r="T2886" s="311"/>
      <c r="AB2886" s="228"/>
    </row>
    <row r="2887" spans="19:28" ht="15" customHeight="1">
      <c r="S2887" s="308"/>
      <c r="T2887" s="311"/>
      <c r="AB2887" s="228"/>
    </row>
    <row r="2888" spans="19:28" ht="15" customHeight="1">
      <c r="S2888" s="308"/>
      <c r="T2888" s="311"/>
      <c r="AB2888" s="228"/>
    </row>
    <row r="2889" spans="19:28" ht="15" customHeight="1">
      <c r="S2889" s="308"/>
      <c r="T2889" s="311"/>
      <c r="AB2889" s="228"/>
    </row>
    <row r="2890" spans="19:28" ht="15" customHeight="1">
      <c r="S2890" s="308"/>
      <c r="T2890" s="311"/>
      <c r="AB2890" s="228"/>
    </row>
    <row r="2891" spans="19:28" ht="15" customHeight="1">
      <c r="S2891" s="308"/>
      <c r="T2891" s="311"/>
      <c r="AB2891" s="228"/>
    </row>
    <row r="2892" spans="19:28" ht="15" customHeight="1">
      <c r="S2892" s="308"/>
      <c r="T2892" s="311"/>
      <c r="AB2892" s="228"/>
    </row>
    <row r="2893" spans="19:28" ht="15" customHeight="1">
      <c r="S2893" s="308"/>
      <c r="T2893" s="311"/>
      <c r="AB2893" s="228"/>
    </row>
    <row r="2894" spans="19:28" ht="15" customHeight="1">
      <c r="S2894" s="308"/>
      <c r="T2894" s="311"/>
      <c r="AB2894" s="228"/>
    </row>
    <row r="2895" spans="19:28" ht="15" customHeight="1">
      <c r="S2895" s="308"/>
      <c r="T2895" s="311"/>
      <c r="AB2895" s="228"/>
    </row>
    <row r="2896" spans="19:28" ht="15" customHeight="1">
      <c r="S2896" s="308"/>
      <c r="T2896" s="311"/>
      <c r="AB2896" s="228"/>
    </row>
    <row r="2897" spans="19:28" ht="15" customHeight="1">
      <c r="S2897" s="308"/>
      <c r="T2897" s="311"/>
      <c r="AB2897" s="228"/>
    </row>
    <row r="2898" spans="19:28" ht="15" customHeight="1">
      <c r="S2898" s="308"/>
      <c r="T2898" s="311"/>
      <c r="AB2898" s="228"/>
    </row>
    <row r="2899" spans="19:28" ht="15" customHeight="1">
      <c r="S2899" s="308"/>
      <c r="T2899" s="311"/>
      <c r="AB2899" s="228"/>
    </row>
    <row r="2900" spans="19:28" ht="15" customHeight="1">
      <c r="S2900" s="308"/>
      <c r="T2900" s="311"/>
      <c r="AB2900" s="228"/>
    </row>
    <row r="2901" spans="19:28" ht="15" customHeight="1">
      <c r="S2901" s="308"/>
      <c r="T2901" s="311"/>
      <c r="AB2901" s="228"/>
    </row>
    <row r="2902" spans="19:28" ht="15" customHeight="1">
      <c r="S2902" s="308"/>
      <c r="T2902" s="311"/>
      <c r="AB2902" s="228"/>
    </row>
    <row r="2903" spans="19:28" ht="15" customHeight="1">
      <c r="S2903" s="308"/>
      <c r="T2903" s="311"/>
      <c r="AB2903" s="228"/>
    </row>
    <row r="2904" spans="19:28" ht="15" customHeight="1">
      <c r="S2904" s="308"/>
      <c r="T2904" s="311"/>
      <c r="AB2904" s="228"/>
    </row>
    <row r="2905" spans="19:28" ht="15" customHeight="1">
      <c r="S2905" s="308"/>
      <c r="T2905" s="311"/>
      <c r="AB2905" s="228"/>
    </row>
    <row r="2906" spans="19:28" ht="15" customHeight="1">
      <c r="S2906" s="308"/>
      <c r="T2906" s="311"/>
      <c r="AB2906" s="228"/>
    </row>
    <row r="2907" spans="19:28" ht="15" customHeight="1">
      <c r="S2907" s="308"/>
      <c r="T2907" s="311"/>
      <c r="AB2907" s="228"/>
    </row>
    <row r="2908" spans="19:28" ht="15" customHeight="1">
      <c r="S2908" s="308"/>
      <c r="T2908" s="311"/>
      <c r="AB2908" s="228"/>
    </row>
    <row r="2909" spans="19:28" ht="15" customHeight="1">
      <c r="S2909" s="308"/>
      <c r="T2909" s="311"/>
      <c r="AB2909" s="228"/>
    </row>
    <row r="2910" spans="19:28" ht="15" customHeight="1">
      <c r="S2910" s="308"/>
      <c r="T2910" s="311"/>
      <c r="AB2910" s="228"/>
    </row>
    <row r="2911" spans="19:28" ht="15" customHeight="1">
      <c r="S2911" s="308"/>
      <c r="T2911" s="311"/>
      <c r="AB2911" s="228"/>
    </row>
    <row r="2912" spans="19:28" ht="15" customHeight="1">
      <c r="S2912" s="308"/>
      <c r="T2912" s="311"/>
      <c r="AB2912" s="228"/>
    </row>
    <row r="2913" spans="19:28" ht="15" customHeight="1">
      <c r="S2913" s="308"/>
      <c r="T2913" s="311"/>
      <c r="AB2913" s="228"/>
    </row>
    <row r="2914" spans="19:28" ht="15" customHeight="1">
      <c r="S2914" s="308"/>
      <c r="T2914" s="311"/>
      <c r="AB2914" s="228"/>
    </row>
    <row r="2915" spans="19:28" ht="15" customHeight="1">
      <c r="S2915" s="308"/>
      <c r="T2915" s="311"/>
      <c r="AB2915" s="228"/>
    </row>
    <row r="2916" spans="19:28" ht="15" customHeight="1">
      <c r="S2916" s="308"/>
      <c r="T2916" s="311"/>
      <c r="AB2916" s="228"/>
    </row>
    <row r="2917" spans="19:28" ht="15" customHeight="1">
      <c r="S2917" s="308"/>
      <c r="T2917" s="311"/>
      <c r="AB2917" s="228"/>
    </row>
    <row r="2918" spans="19:28" ht="15" customHeight="1">
      <c r="S2918" s="308"/>
      <c r="T2918" s="311"/>
      <c r="AB2918" s="228"/>
    </row>
    <row r="2919" spans="19:28" ht="15" customHeight="1">
      <c r="S2919" s="308"/>
      <c r="T2919" s="311"/>
      <c r="AB2919" s="228"/>
    </row>
    <row r="2920" spans="19:28" ht="15" customHeight="1">
      <c r="S2920" s="308"/>
      <c r="T2920" s="311"/>
      <c r="AB2920" s="228"/>
    </row>
    <row r="2921" spans="19:28" ht="15" customHeight="1">
      <c r="S2921" s="308"/>
      <c r="T2921" s="311"/>
      <c r="AB2921" s="228"/>
    </row>
    <row r="2922" spans="19:28" ht="15" customHeight="1">
      <c r="S2922" s="308"/>
      <c r="T2922" s="311"/>
      <c r="AB2922" s="228"/>
    </row>
    <row r="2923" spans="19:28" ht="15" customHeight="1">
      <c r="S2923" s="308"/>
      <c r="T2923" s="311"/>
      <c r="AB2923" s="228"/>
    </row>
    <row r="2924" spans="19:28" ht="15" customHeight="1">
      <c r="S2924" s="308"/>
      <c r="T2924" s="311"/>
      <c r="AB2924" s="228"/>
    </row>
    <row r="2925" spans="19:28" ht="15" customHeight="1">
      <c r="S2925" s="308"/>
      <c r="T2925" s="311"/>
      <c r="AB2925" s="228"/>
    </row>
    <row r="2926" spans="19:28" ht="15" customHeight="1">
      <c r="S2926" s="308"/>
      <c r="T2926" s="311"/>
      <c r="AB2926" s="228"/>
    </row>
    <row r="2927" spans="19:28" ht="15" customHeight="1">
      <c r="S2927" s="308"/>
      <c r="T2927" s="311"/>
      <c r="AB2927" s="228"/>
    </row>
    <row r="2928" spans="19:28" ht="15" customHeight="1">
      <c r="S2928" s="308"/>
      <c r="T2928" s="311"/>
      <c r="AB2928" s="228"/>
    </row>
    <row r="2929" spans="19:28" ht="15" customHeight="1">
      <c r="S2929" s="308"/>
      <c r="T2929" s="311"/>
      <c r="AB2929" s="228"/>
    </row>
    <row r="2930" spans="19:28" ht="15" customHeight="1">
      <c r="S2930" s="308"/>
      <c r="T2930" s="311"/>
      <c r="AB2930" s="228"/>
    </row>
    <row r="2931" spans="19:28" ht="15" customHeight="1">
      <c r="S2931" s="308"/>
      <c r="T2931" s="311"/>
      <c r="AB2931" s="228"/>
    </row>
    <row r="2932" spans="19:28" ht="15" customHeight="1">
      <c r="S2932" s="308"/>
      <c r="T2932" s="311"/>
      <c r="AB2932" s="228"/>
    </row>
    <row r="2933" spans="19:28" ht="15" customHeight="1">
      <c r="S2933" s="308"/>
      <c r="T2933" s="311"/>
      <c r="AB2933" s="228"/>
    </row>
    <row r="2934" spans="19:28" ht="15" customHeight="1">
      <c r="S2934" s="308"/>
      <c r="T2934" s="311"/>
      <c r="AB2934" s="228"/>
    </row>
    <row r="2935" spans="19:28" ht="15" customHeight="1">
      <c r="S2935" s="308"/>
      <c r="T2935" s="311"/>
      <c r="AB2935" s="228"/>
    </row>
    <row r="2936" spans="19:28" ht="15" customHeight="1">
      <c r="S2936" s="308"/>
      <c r="T2936" s="311"/>
      <c r="AB2936" s="228"/>
    </row>
    <row r="2937" spans="19:28" ht="15" customHeight="1">
      <c r="S2937" s="308"/>
      <c r="T2937" s="311"/>
      <c r="AB2937" s="228"/>
    </row>
    <row r="2938" spans="19:28" ht="15" customHeight="1">
      <c r="S2938" s="308"/>
      <c r="T2938" s="311"/>
      <c r="AB2938" s="228"/>
    </row>
    <row r="2939" spans="19:28" ht="15" customHeight="1">
      <c r="S2939" s="308"/>
      <c r="T2939" s="311"/>
      <c r="AB2939" s="228"/>
    </row>
    <row r="2940" spans="19:28" ht="15" customHeight="1">
      <c r="S2940" s="308"/>
      <c r="T2940" s="311"/>
      <c r="AB2940" s="228"/>
    </row>
    <row r="2941" spans="19:28" ht="15" customHeight="1">
      <c r="S2941" s="308"/>
      <c r="T2941" s="311"/>
      <c r="AB2941" s="228"/>
    </row>
    <row r="2942" spans="19:28" ht="15" customHeight="1">
      <c r="S2942" s="308"/>
      <c r="T2942" s="311"/>
      <c r="AB2942" s="228"/>
    </row>
    <row r="2943" spans="19:28" ht="15" customHeight="1">
      <c r="S2943" s="308"/>
      <c r="T2943" s="311"/>
      <c r="AB2943" s="228"/>
    </row>
    <row r="2944" spans="19:28" ht="15" customHeight="1">
      <c r="S2944" s="308"/>
      <c r="T2944" s="311"/>
      <c r="AB2944" s="228"/>
    </row>
    <row r="2945" spans="19:28" ht="15" customHeight="1">
      <c r="S2945" s="308"/>
      <c r="T2945" s="311"/>
      <c r="AB2945" s="228"/>
    </row>
    <row r="2946" spans="19:28" ht="15" customHeight="1">
      <c r="S2946" s="308"/>
      <c r="T2946" s="311"/>
      <c r="AB2946" s="228"/>
    </row>
    <row r="2947" spans="19:28" ht="15" customHeight="1">
      <c r="S2947" s="308"/>
      <c r="T2947" s="311"/>
      <c r="AB2947" s="228"/>
    </row>
    <row r="2948" spans="19:28" ht="15" customHeight="1">
      <c r="S2948" s="308"/>
      <c r="T2948" s="311"/>
      <c r="AB2948" s="228"/>
    </row>
    <row r="2949" spans="19:28" ht="15" customHeight="1">
      <c r="S2949" s="308"/>
      <c r="T2949" s="311"/>
      <c r="AB2949" s="228"/>
    </row>
    <row r="2950" spans="19:28" ht="15" customHeight="1">
      <c r="S2950" s="308"/>
      <c r="T2950" s="311"/>
      <c r="AB2950" s="228"/>
    </row>
    <row r="2951" spans="19:28" ht="15" customHeight="1">
      <c r="S2951" s="308"/>
      <c r="T2951" s="311"/>
      <c r="AB2951" s="228"/>
    </row>
    <row r="2952" spans="19:28" ht="15" customHeight="1">
      <c r="S2952" s="308"/>
      <c r="T2952" s="311"/>
      <c r="AB2952" s="228"/>
    </row>
    <row r="2953" spans="19:28" ht="15" customHeight="1">
      <c r="S2953" s="308"/>
      <c r="T2953" s="311"/>
      <c r="AB2953" s="228"/>
    </row>
    <row r="2954" spans="19:28" ht="15" customHeight="1">
      <c r="S2954" s="308"/>
      <c r="T2954" s="311"/>
      <c r="AB2954" s="228"/>
    </row>
    <row r="2955" spans="19:28" ht="15" customHeight="1">
      <c r="S2955" s="308"/>
      <c r="T2955" s="311"/>
      <c r="AB2955" s="228"/>
    </row>
    <row r="2956" spans="19:28" ht="15" customHeight="1">
      <c r="S2956" s="308"/>
      <c r="T2956" s="311"/>
      <c r="AB2956" s="228"/>
    </row>
    <row r="2957" spans="19:28" ht="15" customHeight="1">
      <c r="S2957" s="308"/>
      <c r="T2957" s="311"/>
      <c r="AB2957" s="228"/>
    </row>
    <row r="2958" spans="19:28" ht="15" customHeight="1">
      <c r="S2958" s="308"/>
      <c r="T2958" s="311"/>
      <c r="AB2958" s="228"/>
    </row>
    <row r="2959" spans="19:28" ht="15" customHeight="1">
      <c r="S2959" s="308"/>
      <c r="T2959" s="311"/>
      <c r="AB2959" s="228"/>
    </row>
    <row r="2960" spans="19:28" ht="15" customHeight="1">
      <c r="S2960" s="308"/>
      <c r="T2960" s="311"/>
      <c r="AB2960" s="228"/>
    </row>
    <row r="2961" spans="19:28" ht="15" customHeight="1">
      <c r="S2961" s="308"/>
      <c r="T2961" s="311"/>
      <c r="AB2961" s="228"/>
    </row>
    <row r="2962" spans="19:28" ht="15" customHeight="1">
      <c r="S2962" s="308"/>
      <c r="T2962" s="311"/>
      <c r="AB2962" s="228"/>
    </row>
    <row r="2963" spans="19:28" ht="15" customHeight="1">
      <c r="S2963" s="308"/>
      <c r="T2963" s="311"/>
      <c r="AB2963" s="228"/>
    </row>
    <row r="2964" spans="19:28" ht="15" customHeight="1">
      <c r="S2964" s="308"/>
      <c r="T2964" s="311"/>
      <c r="AB2964" s="228"/>
    </row>
    <row r="2965" spans="19:28" ht="15" customHeight="1">
      <c r="S2965" s="308"/>
      <c r="T2965" s="311"/>
      <c r="AB2965" s="228"/>
    </row>
    <row r="2966" spans="19:28" ht="15" customHeight="1">
      <c r="S2966" s="308"/>
      <c r="T2966" s="311"/>
      <c r="AB2966" s="228"/>
    </row>
    <row r="2967" spans="19:28" ht="15" customHeight="1">
      <c r="S2967" s="308"/>
      <c r="T2967" s="311"/>
      <c r="AB2967" s="228"/>
    </row>
    <row r="2968" spans="19:28" ht="15" customHeight="1">
      <c r="S2968" s="308"/>
      <c r="T2968" s="311"/>
      <c r="AB2968" s="228"/>
    </row>
    <row r="2969" spans="19:28" ht="15" customHeight="1">
      <c r="S2969" s="308"/>
      <c r="T2969" s="311"/>
      <c r="AB2969" s="228"/>
    </row>
    <row r="2970" spans="19:28" ht="15" customHeight="1">
      <c r="S2970" s="308"/>
      <c r="T2970" s="311"/>
      <c r="AB2970" s="228"/>
    </row>
    <row r="2971" spans="19:28" ht="15" customHeight="1">
      <c r="S2971" s="308"/>
      <c r="T2971" s="311"/>
      <c r="AB2971" s="228"/>
    </row>
    <row r="2972" spans="19:28" ht="15" customHeight="1">
      <c r="S2972" s="308"/>
      <c r="T2972" s="311"/>
      <c r="AB2972" s="228"/>
    </row>
    <row r="2973" spans="19:28" ht="15" customHeight="1">
      <c r="S2973" s="308"/>
      <c r="T2973" s="311"/>
      <c r="AB2973" s="228"/>
    </row>
    <row r="2974" spans="19:28" ht="15" customHeight="1">
      <c r="S2974" s="308"/>
      <c r="T2974" s="311"/>
      <c r="AB2974" s="228"/>
    </row>
    <row r="2975" spans="19:28" ht="15" customHeight="1">
      <c r="S2975" s="308"/>
      <c r="T2975" s="311"/>
      <c r="AB2975" s="228"/>
    </row>
    <row r="2976" spans="19:28" ht="15" customHeight="1">
      <c r="S2976" s="308"/>
      <c r="T2976" s="311"/>
      <c r="AB2976" s="228"/>
    </row>
    <row r="2977" spans="19:28" ht="15" customHeight="1">
      <c r="S2977" s="308"/>
      <c r="T2977" s="311"/>
      <c r="AB2977" s="228"/>
    </row>
    <row r="2978" spans="19:28" ht="15" customHeight="1">
      <c r="S2978" s="308"/>
      <c r="T2978" s="311"/>
      <c r="AB2978" s="228"/>
    </row>
    <row r="2979" spans="19:28" ht="15" customHeight="1">
      <c r="S2979" s="308"/>
      <c r="T2979" s="311"/>
      <c r="AB2979" s="228"/>
    </row>
    <row r="2980" spans="19:28" ht="15" customHeight="1">
      <c r="S2980" s="308"/>
      <c r="T2980" s="311"/>
      <c r="AB2980" s="228"/>
    </row>
    <row r="2981" spans="19:28" ht="15" customHeight="1">
      <c r="S2981" s="308"/>
      <c r="T2981" s="311"/>
      <c r="AB2981" s="228"/>
    </row>
    <row r="2982" spans="19:28" ht="15" customHeight="1">
      <c r="S2982" s="308"/>
      <c r="T2982" s="311"/>
      <c r="AB2982" s="228"/>
    </row>
    <row r="2983" spans="19:28" ht="15" customHeight="1">
      <c r="S2983" s="308"/>
      <c r="T2983" s="311"/>
      <c r="AB2983" s="228"/>
    </row>
    <row r="2984" spans="19:28" ht="15" customHeight="1">
      <c r="S2984" s="308"/>
      <c r="T2984" s="311"/>
      <c r="AB2984" s="228"/>
    </row>
    <row r="2985" spans="19:28" ht="15" customHeight="1">
      <c r="S2985" s="308"/>
      <c r="T2985" s="311"/>
      <c r="AB2985" s="228"/>
    </row>
    <row r="2986" spans="19:28" ht="15" customHeight="1">
      <c r="S2986" s="308"/>
      <c r="T2986" s="311"/>
      <c r="AB2986" s="228"/>
    </row>
    <row r="2987" spans="19:28" ht="15" customHeight="1">
      <c r="S2987" s="308"/>
      <c r="T2987" s="311"/>
      <c r="AB2987" s="228"/>
    </row>
    <row r="2988" spans="19:28" ht="15" customHeight="1">
      <c r="S2988" s="308"/>
      <c r="T2988" s="311"/>
      <c r="AB2988" s="228"/>
    </row>
    <row r="2989" spans="19:28" ht="15" customHeight="1">
      <c r="S2989" s="308"/>
      <c r="T2989" s="311"/>
      <c r="AB2989" s="228"/>
    </row>
    <row r="2990" spans="19:28" ht="15" customHeight="1">
      <c r="S2990" s="308"/>
      <c r="T2990" s="311"/>
      <c r="AB2990" s="228"/>
    </row>
    <row r="2991" spans="19:28" ht="15" customHeight="1">
      <c r="S2991" s="308"/>
      <c r="T2991" s="311"/>
      <c r="AB2991" s="228"/>
    </row>
    <row r="2992" spans="19:28" ht="15" customHeight="1">
      <c r="S2992" s="308"/>
      <c r="T2992" s="311"/>
      <c r="AB2992" s="228"/>
    </row>
    <row r="2993" spans="19:28" ht="15" customHeight="1">
      <c r="S2993" s="308"/>
      <c r="T2993" s="311"/>
      <c r="AB2993" s="228"/>
    </row>
    <row r="2994" spans="19:28" ht="15" customHeight="1">
      <c r="S2994" s="308"/>
      <c r="T2994" s="311"/>
      <c r="AB2994" s="228"/>
    </row>
    <row r="2995" spans="19:28" ht="15" customHeight="1">
      <c r="S2995" s="308"/>
      <c r="T2995" s="311"/>
      <c r="AB2995" s="228"/>
    </row>
    <row r="2996" spans="19:28" ht="15" customHeight="1">
      <c r="S2996" s="308"/>
      <c r="T2996" s="311"/>
      <c r="AB2996" s="228"/>
    </row>
    <row r="2997" spans="19:28" ht="15" customHeight="1">
      <c r="S2997" s="308"/>
      <c r="T2997" s="311"/>
      <c r="AB2997" s="228"/>
    </row>
    <row r="2998" spans="19:28" ht="15" customHeight="1">
      <c r="S2998" s="308"/>
      <c r="T2998" s="311"/>
      <c r="AB2998" s="228"/>
    </row>
    <row r="2999" spans="19:28" ht="15" customHeight="1">
      <c r="S2999" s="308"/>
      <c r="T2999" s="311"/>
      <c r="AB2999" s="228"/>
    </row>
    <row r="3000" spans="19:28" ht="15" customHeight="1">
      <c r="S3000" s="308"/>
      <c r="T3000" s="311"/>
      <c r="AB3000" s="228"/>
    </row>
    <row r="3001" spans="19:28" ht="15" customHeight="1">
      <c r="S3001" s="308"/>
      <c r="T3001" s="311"/>
      <c r="AB3001" s="228"/>
    </row>
    <row r="3002" spans="19:28" ht="15" customHeight="1">
      <c r="S3002" s="308"/>
      <c r="T3002" s="311"/>
      <c r="AB3002" s="228"/>
    </row>
    <row r="3003" spans="19:28" ht="15" customHeight="1">
      <c r="S3003" s="308"/>
      <c r="T3003" s="311"/>
      <c r="AB3003" s="228"/>
    </row>
    <row r="3004" spans="19:28" ht="15" customHeight="1">
      <c r="S3004" s="308"/>
      <c r="T3004" s="311"/>
      <c r="AB3004" s="228"/>
    </row>
    <row r="3005" spans="19:28" ht="15" customHeight="1">
      <c r="S3005" s="308"/>
      <c r="T3005" s="311"/>
      <c r="AB3005" s="228"/>
    </row>
    <row r="3006" spans="19:28" ht="15" customHeight="1">
      <c r="S3006" s="308"/>
      <c r="T3006" s="311"/>
      <c r="AB3006" s="228"/>
    </row>
    <row r="3007" spans="19:28" ht="15" customHeight="1">
      <c r="S3007" s="308"/>
      <c r="T3007" s="311"/>
      <c r="AB3007" s="228"/>
    </row>
    <row r="3008" spans="19:28" ht="15" customHeight="1">
      <c r="S3008" s="308"/>
      <c r="T3008" s="311"/>
      <c r="AB3008" s="228"/>
    </row>
    <row r="3009" spans="19:28" ht="15" customHeight="1">
      <c r="S3009" s="308"/>
      <c r="T3009" s="311"/>
      <c r="AB3009" s="228"/>
    </row>
    <row r="3010" spans="19:28" ht="15" customHeight="1">
      <c r="S3010" s="308"/>
      <c r="T3010" s="311"/>
      <c r="AB3010" s="228"/>
    </row>
    <row r="3011" spans="19:28" ht="15" customHeight="1">
      <c r="S3011" s="308"/>
      <c r="T3011" s="311"/>
      <c r="AB3011" s="228"/>
    </row>
    <row r="3012" spans="19:28" ht="15" customHeight="1">
      <c r="S3012" s="308"/>
      <c r="T3012" s="311"/>
      <c r="AB3012" s="228"/>
    </row>
    <row r="3013" spans="19:28" ht="15" customHeight="1">
      <c r="S3013" s="308"/>
      <c r="T3013" s="311"/>
      <c r="AB3013" s="228"/>
    </row>
    <row r="3014" spans="19:28" ht="15" customHeight="1">
      <c r="S3014" s="308"/>
      <c r="T3014" s="311"/>
      <c r="AB3014" s="228"/>
    </row>
    <row r="3015" spans="19:28" ht="15" customHeight="1">
      <c r="S3015" s="308"/>
      <c r="T3015" s="311"/>
      <c r="AB3015" s="228"/>
    </row>
    <row r="3016" spans="19:28" ht="15" customHeight="1">
      <c r="S3016" s="308"/>
      <c r="T3016" s="311"/>
      <c r="AB3016" s="228"/>
    </row>
    <row r="3017" spans="19:28" ht="15" customHeight="1">
      <c r="S3017" s="308"/>
      <c r="T3017" s="311"/>
      <c r="AB3017" s="228"/>
    </row>
    <row r="3018" spans="19:28" ht="15" customHeight="1">
      <c r="S3018" s="308"/>
      <c r="T3018" s="311"/>
      <c r="AB3018" s="228"/>
    </row>
    <row r="3019" spans="19:28" ht="15" customHeight="1">
      <c r="S3019" s="308"/>
      <c r="T3019" s="311"/>
      <c r="AB3019" s="228"/>
    </row>
    <row r="3020" spans="19:28" ht="15" customHeight="1">
      <c r="S3020" s="308"/>
      <c r="T3020" s="311"/>
      <c r="AB3020" s="228"/>
    </row>
    <row r="3021" spans="19:28" ht="15" customHeight="1">
      <c r="S3021" s="308"/>
      <c r="T3021" s="311"/>
      <c r="AB3021" s="228"/>
    </row>
    <row r="3022" spans="19:28" ht="15" customHeight="1">
      <c r="S3022" s="308"/>
      <c r="T3022" s="311"/>
      <c r="AB3022" s="228"/>
    </row>
    <row r="3023" spans="19:28" ht="15" customHeight="1">
      <c r="S3023" s="308"/>
      <c r="T3023" s="311"/>
      <c r="AB3023" s="228"/>
    </row>
    <row r="3024" spans="19:28" ht="15" customHeight="1">
      <c r="S3024" s="308"/>
      <c r="T3024" s="311"/>
      <c r="AB3024" s="228"/>
    </row>
    <row r="3025" spans="19:28" ht="15" customHeight="1">
      <c r="S3025" s="308"/>
      <c r="T3025" s="311"/>
      <c r="AB3025" s="228"/>
    </row>
    <row r="3026" spans="19:28" ht="15" customHeight="1">
      <c r="S3026" s="308"/>
      <c r="T3026" s="311"/>
      <c r="AB3026" s="228"/>
    </row>
    <row r="3027" spans="19:28" ht="15" customHeight="1">
      <c r="S3027" s="308"/>
      <c r="T3027" s="311"/>
      <c r="AB3027" s="228"/>
    </row>
    <row r="3028" spans="19:28" ht="15" customHeight="1">
      <c r="S3028" s="308"/>
      <c r="T3028" s="311"/>
      <c r="AB3028" s="228"/>
    </row>
    <row r="3029" spans="19:28" ht="15" customHeight="1">
      <c r="S3029" s="308"/>
      <c r="T3029" s="311"/>
      <c r="AB3029" s="228"/>
    </row>
    <row r="3030" spans="19:28" ht="15" customHeight="1">
      <c r="S3030" s="308"/>
      <c r="T3030" s="311"/>
      <c r="AB3030" s="228"/>
    </row>
    <row r="3031" spans="19:28" ht="15" customHeight="1">
      <c r="S3031" s="308"/>
      <c r="T3031" s="311"/>
      <c r="AB3031" s="228"/>
    </row>
    <row r="3032" spans="19:28" ht="15" customHeight="1">
      <c r="S3032" s="308"/>
      <c r="T3032" s="311"/>
      <c r="AB3032" s="228"/>
    </row>
    <row r="3033" spans="19:28" ht="15" customHeight="1">
      <c r="S3033" s="308"/>
      <c r="T3033" s="311"/>
      <c r="AB3033" s="228"/>
    </row>
    <row r="3034" spans="19:28" ht="15" customHeight="1">
      <c r="S3034" s="308"/>
      <c r="T3034" s="311"/>
      <c r="AB3034" s="228"/>
    </row>
    <row r="3035" spans="19:28" ht="15" customHeight="1">
      <c r="S3035" s="308"/>
      <c r="T3035" s="311"/>
      <c r="AB3035" s="228"/>
    </row>
    <row r="3036" spans="19:28" ht="15" customHeight="1">
      <c r="S3036" s="308"/>
      <c r="T3036" s="311"/>
      <c r="AB3036" s="228"/>
    </row>
    <row r="3037" spans="19:28" ht="15" customHeight="1">
      <c r="S3037" s="308"/>
      <c r="T3037" s="311"/>
      <c r="AB3037" s="228"/>
    </row>
    <row r="3038" spans="19:28" ht="15" customHeight="1">
      <c r="S3038" s="308"/>
      <c r="T3038" s="311"/>
      <c r="AB3038" s="228"/>
    </row>
    <row r="3039" spans="19:28" ht="15" customHeight="1">
      <c r="S3039" s="308"/>
      <c r="T3039" s="311"/>
      <c r="AB3039" s="228"/>
    </row>
    <row r="3040" spans="19:28" ht="15" customHeight="1">
      <c r="S3040" s="308"/>
      <c r="T3040" s="311"/>
      <c r="AB3040" s="228"/>
    </row>
    <row r="3041" spans="19:28" ht="15" customHeight="1">
      <c r="S3041" s="308"/>
      <c r="T3041" s="311"/>
      <c r="AB3041" s="228"/>
    </row>
    <row r="3042" spans="19:28" ht="15" customHeight="1">
      <c r="S3042" s="308"/>
      <c r="T3042" s="311"/>
      <c r="AB3042" s="228"/>
    </row>
    <row r="3043" spans="19:28" ht="15" customHeight="1">
      <c r="S3043" s="308"/>
      <c r="T3043" s="311"/>
      <c r="AB3043" s="228"/>
    </row>
    <row r="3044" spans="19:28" ht="15" customHeight="1">
      <c r="S3044" s="308"/>
      <c r="T3044" s="311"/>
      <c r="AB3044" s="228"/>
    </row>
    <row r="3045" spans="19:28" ht="15" customHeight="1">
      <c r="S3045" s="308"/>
      <c r="T3045" s="311"/>
      <c r="AB3045" s="228"/>
    </row>
    <row r="3046" spans="19:28" ht="15" customHeight="1">
      <c r="S3046" s="308"/>
      <c r="T3046" s="311"/>
      <c r="AB3046" s="228"/>
    </row>
    <row r="3047" spans="19:28" ht="15" customHeight="1">
      <c r="S3047" s="308"/>
      <c r="T3047" s="311"/>
      <c r="AB3047" s="228"/>
    </row>
    <row r="3048" spans="19:28" ht="15" customHeight="1">
      <c r="S3048" s="308"/>
      <c r="T3048" s="311"/>
      <c r="AB3048" s="228"/>
    </row>
    <row r="3049" spans="19:28" ht="15" customHeight="1">
      <c r="S3049" s="308"/>
      <c r="T3049" s="311"/>
      <c r="AB3049" s="228"/>
    </row>
    <row r="3050" spans="19:28" ht="15" customHeight="1">
      <c r="S3050" s="308"/>
      <c r="T3050" s="311"/>
      <c r="AB3050" s="228"/>
    </row>
    <row r="3051" spans="19:28" ht="15" customHeight="1">
      <c r="S3051" s="308"/>
      <c r="T3051" s="311"/>
      <c r="AB3051" s="228"/>
    </row>
    <row r="3052" spans="19:28" ht="15" customHeight="1">
      <c r="S3052" s="308"/>
      <c r="T3052" s="311"/>
      <c r="AB3052" s="228"/>
    </row>
    <row r="3053" spans="19:28" ht="15" customHeight="1">
      <c r="S3053" s="308"/>
      <c r="T3053" s="311"/>
      <c r="AB3053" s="228"/>
    </row>
    <row r="3054" spans="19:28" ht="15" customHeight="1">
      <c r="S3054" s="308"/>
      <c r="T3054" s="311"/>
      <c r="AB3054" s="228"/>
    </row>
    <row r="3055" spans="19:28" ht="15" customHeight="1">
      <c r="S3055" s="308"/>
      <c r="T3055" s="311"/>
      <c r="AB3055" s="228"/>
    </row>
    <row r="3056" spans="19:28" ht="15" customHeight="1">
      <c r="S3056" s="308"/>
      <c r="T3056" s="311"/>
      <c r="AB3056" s="228"/>
    </row>
    <row r="3057" spans="19:28" ht="15" customHeight="1">
      <c r="S3057" s="308"/>
      <c r="T3057" s="311"/>
      <c r="AB3057" s="228"/>
    </row>
    <row r="3058" spans="19:28" ht="15" customHeight="1">
      <c r="S3058" s="308"/>
      <c r="T3058" s="311"/>
      <c r="AB3058" s="228"/>
    </row>
    <row r="3059" spans="19:28" ht="15" customHeight="1">
      <c r="S3059" s="308"/>
      <c r="T3059" s="311"/>
      <c r="AB3059" s="228"/>
    </row>
    <row r="3060" spans="19:28" ht="15" customHeight="1">
      <c r="S3060" s="308"/>
      <c r="T3060" s="311"/>
      <c r="AB3060" s="228"/>
    </row>
    <row r="3061" spans="19:28" ht="15" customHeight="1">
      <c r="S3061" s="308"/>
      <c r="T3061" s="311"/>
      <c r="AB3061" s="228"/>
    </row>
    <row r="3062" spans="19:28" ht="15" customHeight="1">
      <c r="S3062" s="308"/>
      <c r="T3062" s="311"/>
      <c r="AB3062" s="228"/>
    </row>
    <row r="3063" spans="19:28" ht="15" customHeight="1">
      <c r="S3063" s="308"/>
      <c r="T3063" s="311"/>
      <c r="AB3063" s="228"/>
    </row>
    <row r="3064" spans="19:28" ht="15" customHeight="1">
      <c r="S3064" s="308"/>
      <c r="T3064" s="311"/>
      <c r="AB3064" s="228"/>
    </row>
    <row r="3065" spans="19:28" ht="15" customHeight="1">
      <c r="S3065" s="308"/>
      <c r="T3065" s="311"/>
      <c r="AB3065" s="228"/>
    </row>
    <row r="3066" spans="19:28" ht="15" customHeight="1">
      <c r="S3066" s="308"/>
      <c r="T3066" s="311"/>
      <c r="AB3066" s="228"/>
    </row>
    <row r="3067" spans="19:28" ht="15" customHeight="1">
      <c r="S3067" s="308"/>
      <c r="T3067" s="311"/>
      <c r="AB3067" s="228"/>
    </row>
    <row r="3068" spans="19:28" ht="15" customHeight="1">
      <c r="S3068" s="308"/>
      <c r="T3068" s="311"/>
      <c r="AB3068" s="228"/>
    </row>
    <row r="3069" spans="19:28" ht="15" customHeight="1">
      <c r="S3069" s="308"/>
      <c r="T3069" s="311"/>
      <c r="AB3069" s="228"/>
    </row>
    <row r="3070" spans="19:28" ht="15" customHeight="1">
      <c r="S3070" s="308"/>
      <c r="T3070" s="311"/>
      <c r="AB3070" s="228"/>
    </row>
    <row r="3071" spans="19:28" ht="15" customHeight="1">
      <c r="S3071" s="308"/>
      <c r="T3071" s="311"/>
      <c r="AB3071" s="228"/>
    </row>
    <row r="3072" spans="19:28" ht="15" customHeight="1">
      <c r="S3072" s="308"/>
      <c r="T3072" s="311"/>
      <c r="AB3072" s="228"/>
    </row>
    <row r="3073" spans="19:28" ht="15" customHeight="1">
      <c r="S3073" s="308"/>
      <c r="T3073" s="311"/>
      <c r="AB3073" s="228"/>
    </row>
    <row r="3074" spans="19:28" ht="15" customHeight="1">
      <c r="S3074" s="308"/>
      <c r="T3074" s="311"/>
      <c r="AB3074" s="228"/>
    </row>
    <row r="3075" spans="19:28" ht="15" customHeight="1">
      <c r="S3075" s="308"/>
      <c r="T3075" s="311"/>
      <c r="AB3075" s="228"/>
    </row>
    <row r="3076" spans="19:28" ht="15" customHeight="1">
      <c r="S3076" s="308"/>
      <c r="T3076" s="311"/>
      <c r="AB3076" s="228"/>
    </row>
    <row r="3077" spans="19:28" ht="15" customHeight="1">
      <c r="S3077" s="308"/>
      <c r="T3077" s="311"/>
      <c r="AB3077" s="228"/>
    </row>
    <row r="3078" spans="19:28" ht="15" customHeight="1">
      <c r="S3078" s="308"/>
      <c r="T3078" s="311"/>
      <c r="AB3078" s="228"/>
    </row>
    <row r="3079" spans="19:28" ht="15" customHeight="1">
      <c r="S3079" s="308"/>
      <c r="T3079" s="311"/>
      <c r="AB3079" s="228"/>
    </row>
    <row r="3080" spans="19:28" ht="15" customHeight="1">
      <c r="S3080" s="308"/>
      <c r="T3080" s="311"/>
      <c r="AB3080" s="228"/>
    </row>
    <row r="3081" spans="19:28" ht="15" customHeight="1">
      <c r="S3081" s="308"/>
      <c r="T3081" s="311"/>
      <c r="AB3081" s="228"/>
    </row>
    <row r="3082" spans="19:28" ht="15" customHeight="1">
      <c r="S3082" s="308"/>
      <c r="T3082" s="311"/>
      <c r="AB3082" s="228"/>
    </row>
    <row r="3083" spans="19:28" ht="15" customHeight="1">
      <c r="S3083" s="308"/>
      <c r="T3083" s="311"/>
      <c r="AB3083" s="228"/>
    </row>
    <row r="3084" spans="19:28" ht="15" customHeight="1">
      <c r="S3084" s="308"/>
      <c r="T3084" s="311"/>
      <c r="AB3084" s="228"/>
    </row>
    <row r="3085" spans="19:28" ht="15" customHeight="1">
      <c r="S3085" s="308"/>
      <c r="T3085" s="311"/>
      <c r="AB3085" s="228"/>
    </row>
    <row r="3086" spans="19:28" ht="15" customHeight="1">
      <c r="S3086" s="308"/>
      <c r="T3086" s="311"/>
      <c r="AB3086" s="228"/>
    </row>
    <row r="3087" spans="19:28" ht="15" customHeight="1">
      <c r="S3087" s="308"/>
      <c r="T3087" s="311"/>
      <c r="AB3087" s="228"/>
    </row>
    <row r="3088" spans="19:28" ht="15" customHeight="1">
      <c r="S3088" s="308"/>
      <c r="T3088" s="311"/>
      <c r="AB3088" s="228"/>
    </row>
    <row r="3089" spans="19:28" ht="15" customHeight="1">
      <c r="S3089" s="308"/>
      <c r="T3089" s="311"/>
      <c r="AB3089" s="228"/>
    </row>
    <row r="3090" spans="19:28" ht="15" customHeight="1">
      <c r="S3090" s="308"/>
      <c r="T3090" s="311"/>
      <c r="AB3090" s="228"/>
    </row>
    <row r="3091" spans="19:28" ht="15" customHeight="1">
      <c r="S3091" s="308"/>
      <c r="T3091" s="311"/>
      <c r="AB3091" s="228"/>
    </row>
    <row r="3092" spans="19:28" ht="15" customHeight="1">
      <c r="S3092" s="308"/>
      <c r="T3092" s="311"/>
      <c r="AB3092" s="228"/>
    </row>
    <row r="3093" spans="19:28" ht="15" customHeight="1">
      <c r="S3093" s="308"/>
      <c r="T3093" s="311"/>
      <c r="AB3093" s="228"/>
    </row>
    <row r="3094" spans="19:28" ht="15" customHeight="1">
      <c r="S3094" s="308"/>
      <c r="T3094" s="311"/>
      <c r="AB3094" s="228"/>
    </row>
    <row r="3095" spans="19:28" ht="15" customHeight="1">
      <c r="S3095" s="308"/>
      <c r="T3095" s="311"/>
      <c r="AB3095" s="228"/>
    </row>
    <row r="3096" spans="19:28" ht="15" customHeight="1">
      <c r="S3096" s="308"/>
      <c r="T3096" s="311"/>
      <c r="AB3096" s="228"/>
    </row>
    <row r="3097" spans="19:28" ht="15" customHeight="1">
      <c r="S3097" s="308"/>
      <c r="T3097" s="311"/>
      <c r="AB3097" s="228"/>
    </row>
    <row r="3098" spans="19:28" ht="15" customHeight="1">
      <c r="S3098" s="308"/>
      <c r="T3098" s="311"/>
      <c r="AB3098" s="228"/>
    </row>
    <row r="3099" spans="19:28" ht="15" customHeight="1">
      <c r="S3099" s="308"/>
      <c r="T3099" s="311"/>
      <c r="AB3099" s="228"/>
    </row>
    <row r="3100" spans="19:28" ht="15" customHeight="1">
      <c r="S3100" s="308"/>
      <c r="T3100" s="311"/>
      <c r="AB3100" s="228"/>
    </row>
    <row r="3101" spans="19:28" ht="15" customHeight="1">
      <c r="S3101" s="308"/>
      <c r="T3101" s="311"/>
      <c r="AB3101" s="228"/>
    </row>
    <row r="3102" ht="15" customHeight="1">
      <c r="AB3102" s="228"/>
    </row>
    <row r="3103" ht="15" customHeight="1">
      <c r="AB3103" s="228"/>
    </row>
    <row r="3104" ht="15" customHeight="1">
      <c r="AB3104" s="228"/>
    </row>
    <row r="3105" ht="15" customHeight="1">
      <c r="AB3105" s="228"/>
    </row>
    <row r="3106" ht="15" customHeight="1">
      <c r="AB3106" s="228"/>
    </row>
    <row r="3107" ht="15" customHeight="1">
      <c r="AB3107" s="228"/>
    </row>
    <row r="3108" ht="15" customHeight="1">
      <c r="AB3108" s="228"/>
    </row>
    <row r="3109" ht="15" customHeight="1">
      <c r="AB3109" s="228"/>
    </row>
    <row r="3110" ht="15" customHeight="1">
      <c r="AB3110" s="228"/>
    </row>
    <row r="3111" ht="15" customHeight="1">
      <c r="AB3111" s="228"/>
    </row>
    <row r="3112" ht="15" customHeight="1">
      <c r="AB3112" s="228"/>
    </row>
    <row r="3113" ht="15" customHeight="1">
      <c r="AB3113" s="228"/>
    </row>
    <row r="3114" ht="15" customHeight="1">
      <c r="AB3114" s="228"/>
    </row>
    <row r="3115" ht="15" customHeight="1">
      <c r="AB3115" s="228"/>
    </row>
    <row r="3116" ht="15" customHeight="1">
      <c r="AB3116" s="228"/>
    </row>
    <row r="3117" ht="15" customHeight="1">
      <c r="AB3117" s="228"/>
    </row>
    <row r="3118" ht="15" customHeight="1">
      <c r="AB3118" s="228"/>
    </row>
    <row r="3119" ht="15" customHeight="1">
      <c r="AB3119" s="228"/>
    </row>
    <row r="3120" ht="15" customHeight="1">
      <c r="AB3120" s="228"/>
    </row>
    <row r="3121" ht="15" customHeight="1">
      <c r="AB3121" s="228"/>
    </row>
    <row r="3122" ht="15" customHeight="1">
      <c r="AB3122" s="228"/>
    </row>
    <row r="3123" ht="15" customHeight="1">
      <c r="AB3123" s="228"/>
    </row>
    <row r="3124" ht="15" customHeight="1">
      <c r="AB3124" s="228"/>
    </row>
    <row r="3125" ht="15" customHeight="1">
      <c r="AB3125" s="228"/>
    </row>
    <row r="3126" ht="15" customHeight="1">
      <c r="AB3126" s="228"/>
    </row>
    <row r="3127" ht="15" customHeight="1">
      <c r="AB3127" s="228"/>
    </row>
    <row r="3128" ht="15" customHeight="1">
      <c r="AB3128" s="228"/>
    </row>
    <row r="3129" ht="15" customHeight="1">
      <c r="AB3129" s="228"/>
    </row>
    <row r="3130" ht="15" customHeight="1">
      <c r="AB3130" s="228"/>
    </row>
    <row r="3131" ht="15" customHeight="1">
      <c r="AB3131" s="228"/>
    </row>
    <row r="3132" ht="15" customHeight="1">
      <c r="AB3132" s="228"/>
    </row>
    <row r="3133" ht="15" customHeight="1">
      <c r="AB3133" s="228"/>
    </row>
    <row r="3134" ht="15" customHeight="1">
      <c r="AB3134" s="228"/>
    </row>
    <row r="3135" ht="15" customHeight="1">
      <c r="AB3135" s="228"/>
    </row>
    <row r="3136" ht="15" customHeight="1">
      <c r="AB3136" s="228"/>
    </row>
    <row r="3137" ht="15" customHeight="1">
      <c r="AB3137" s="228"/>
    </row>
    <row r="3138" ht="15" customHeight="1">
      <c r="AB3138" s="228"/>
    </row>
    <row r="3139" ht="15" customHeight="1">
      <c r="AB3139" s="228"/>
    </row>
    <row r="3140" ht="15" customHeight="1">
      <c r="AB3140" s="228"/>
    </row>
    <row r="3141" ht="15" customHeight="1">
      <c r="AB3141" s="228"/>
    </row>
    <row r="3142" ht="15" customHeight="1">
      <c r="AB3142" s="228"/>
    </row>
    <row r="3143" ht="15" customHeight="1">
      <c r="AB3143" s="228"/>
    </row>
    <row r="3144" ht="15" customHeight="1">
      <c r="AB3144" s="228"/>
    </row>
    <row r="3145" ht="15" customHeight="1">
      <c r="AB3145" s="228"/>
    </row>
    <row r="3146" ht="15" customHeight="1">
      <c r="AB3146" s="228"/>
    </row>
    <row r="3147" ht="15" customHeight="1">
      <c r="AB3147" s="228"/>
    </row>
    <row r="3148" ht="15" customHeight="1">
      <c r="AB3148" s="228"/>
    </row>
    <row r="3149" ht="15" customHeight="1">
      <c r="AB3149" s="228"/>
    </row>
    <row r="3150" ht="15" customHeight="1">
      <c r="AB3150" s="228"/>
    </row>
    <row r="3151" ht="15" customHeight="1">
      <c r="AB3151" s="228"/>
    </row>
    <row r="3152" ht="15" customHeight="1">
      <c r="AB3152" s="228"/>
    </row>
    <row r="3153" ht="15" customHeight="1">
      <c r="AB3153" s="228"/>
    </row>
    <row r="3154" ht="15" customHeight="1">
      <c r="AB3154" s="228"/>
    </row>
    <row r="3155" ht="15" customHeight="1">
      <c r="AB3155" s="228"/>
    </row>
    <row r="3156" ht="15" customHeight="1">
      <c r="AB3156" s="228"/>
    </row>
    <row r="3157" ht="15" customHeight="1">
      <c r="AB3157" s="228"/>
    </row>
    <row r="3158" ht="15" customHeight="1">
      <c r="AB3158" s="228"/>
    </row>
    <row r="3159" ht="15" customHeight="1">
      <c r="AB3159" s="228"/>
    </row>
    <row r="3160" ht="15" customHeight="1">
      <c r="AB3160" s="228"/>
    </row>
    <row r="3161" ht="15" customHeight="1">
      <c r="AB3161" s="228"/>
    </row>
    <row r="3162" ht="15" customHeight="1">
      <c r="AB3162" s="228"/>
    </row>
    <row r="3163" ht="15" customHeight="1">
      <c r="AB3163" s="228"/>
    </row>
    <row r="3164" ht="15" customHeight="1">
      <c r="AB3164" s="228"/>
    </row>
    <row r="3165" ht="15" customHeight="1">
      <c r="AB3165" s="228"/>
    </row>
    <row r="3166" ht="15" customHeight="1">
      <c r="AB3166" s="228"/>
    </row>
    <row r="3167" ht="15" customHeight="1">
      <c r="AB3167" s="228"/>
    </row>
    <row r="3168" ht="15" customHeight="1">
      <c r="AB3168" s="228"/>
    </row>
    <row r="3169" ht="15" customHeight="1">
      <c r="AB3169" s="228"/>
    </row>
    <row r="3170" ht="15" customHeight="1">
      <c r="AB3170" s="228"/>
    </row>
    <row r="3171" ht="15" customHeight="1">
      <c r="AB3171" s="228"/>
    </row>
    <row r="3172" ht="15" customHeight="1">
      <c r="AB3172" s="228"/>
    </row>
    <row r="3173" ht="15" customHeight="1">
      <c r="AB3173" s="228"/>
    </row>
    <row r="3174" ht="15" customHeight="1">
      <c r="AB3174" s="228"/>
    </row>
    <row r="3175" ht="15" customHeight="1">
      <c r="AB3175" s="228"/>
    </row>
    <row r="3176" ht="15" customHeight="1">
      <c r="AB3176" s="228"/>
    </row>
    <row r="3177" ht="15" customHeight="1">
      <c r="AB3177" s="228"/>
    </row>
    <row r="3178" ht="15" customHeight="1">
      <c r="AB3178" s="228"/>
    </row>
    <row r="3179" ht="15" customHeight="1">
      <c r="AB3179" s="228"/>
    </row>
    <row r="3180" ht="15" customHeight="1">
      <c r="AB3180" s="228"/>
    </row>
    <row r="3181" ht="15" customHeight="1">
      <c r="AB3181" s="228"/>
    </row>
    <row r="3182" ht="15" customHeight="1">
      <c r="AB3182" s="228"/>
    </row>
    <row r="3183" ht="15" customHeight="1">
      <c r="AB3183" s="228"/>
    </row>
    <row r="3184" ht="15" customHeight="1">
      <c r="AB3184" s="228"/>
    </row>
    <row r="3185" ht="15" customHeight="1">
      <c r="AB3185" s="228"/>
    </row>
    <row r="3186" ht="15" customHeight="1">
      <c r="AB3186" s="228"/>
    </row>
    <row r="3187" ht="15" customHeight="1">
      <c r="AB3187" s="228"/>
    </row>
    <row r="3188" ht="15" customHeight="1">
      <c r="AB3188" s="228"/>
    </row>
    <row r="3189" ht="15" customHeight="1">
      <c r="AB3189" s="228"/>
    </row>
    <row r="3190" ht="15" customHeight="1">
      <c r="AB3190" s="228"/>
    </row>
    <row r="3191" ht="15" customHeight="1">
      <c r="AB3191" s="228"/>
    </row>
    <row r="3192" ht="15" customHeight="1">
      <c r="AB3192" s="228"/>
    </row>
    <row r="3193" ht="15" customHeight="1">
      <c r="AB3193" s="228"/>
    </row>
    <row r="3194" ht="15" customHeight="1">
      <c r="AB3194" s="228"/>
    </row>
    <row r="3195" ht="15" customHeight="1">
      <c r="AB3195" s="228"/>
    </row>
    <row r="3196" ht="15" customHeight="1">
      <c r="AB3196" s="228"/>
    </row>
    <row r="3197" ht="15" customHeight="1">
      <c r="AB3197" s="228"/>
    </row>
    <row r="3198" ht="15" customHeight="1">
      <c r="AB3198" s="228"/>
    </row>
    <row r="3199" ht="15" customHeight="1">
      <c r="AB3199" s="228"/>
    </row>
    <row r="3200" ht="15" customHeight="1">
      <c r="AB3200" s="228"/>
    </row>
    <row r="3201" ht="15" customHeight="1">
      <c r="AB3201" s="228"/>
    </row>
    <row r="3202" ht="15" customHeight="1">
      <c r="AB3202" s="228"/>
    </row>
    <row r="3203" ht="15" customHeight="1">
      <c r="AB3203" s="228"/>
    </row>
    <row r="3204" ht="15" customHeight="1">
      <c r="AB3204" s="228"/>
    </row>
    <row r="3205" ht="15" customHeight="1">
      <c r="AB3205" s="228"/>
    </row>
    <row r="3206" ht="15" customHeight="1">
      <c r="AB3206" s="228"/>
    </row>
    <row r="3207" ht="15" customHeight="1">
      <c r="AB3207" s="228"/>
    </row>
    <row r="3208" ht="15" customHeight="1">
      <c r="AB3208" s="228"/>
    </row>
    <row r="3209" ht="15" customHeight="1">
      <c r="AB3209" s="228"/>
    </row>
    <row r="3210" ht="15" customHeight="1">
      <c r="AB3210" s="228"/>
    </row>
    <row r="3211" ht="15" customHeight="1">
      <c r="AB3211" s="228"/>
    </row>
    <row r="3212" ht="15" customHeight="1">
      <c r="AB3212" s="228"/>
    </row>
    <row r="3213" ht="15" customHeight="1">
      <c r="AB3213" s="228"/>
    </row>
    <row r="3214" ht="15" customHeight="1">
      <c r="AB3214" s="228"/>
    </row>
    <row r="3215" ht="15" customHeight="1">
      <c r="AB3215" s="228"/>
    </row>
    <row r="3216" ht="15" customHeight="1">
      <c r="AB3216" s="228"/>
    </row>
    <row r="3217" ht="15" customHeight="1">
      <c r="AB3217" s="228"/>
    </row>
    <row r="3218" ht="15" customHeight="1">
      <c r="AB3218" s="228"/>
    </row>
    <row r="3219" ht="15" customHeight="1">
      <c r="AB3219" s="228"/>
    </row>
    <row r="3220" ht="15" customHeight="1">
      <c r="AB3220" s="228"/>
    </row>
    <row r="3221" ht="15" customHeight="1">
      <c r="AB3221" s="228"/>
    </row>
    <row r="3222" ht="15" customHeight="1">
      <c r="AB3222" s="228"/>
    </row>
    <row r="3223" ht="15" customHeight="1">
      <c r="AB3223" s="228"/>
    </row>
    <row r="3224" ht="15" customHeight="1">
      <c r="AB3224" s="228"/>
    </row>
    <row r="3225" ht="15" customHeight="1">
      <c r="AB3225" s="228"/>
    </row>
    <row r="3226" ht="15" customHeight="1">
      <c r="AB3226" s="228"/>
    </row>
    <row r="3227" ht="15" customHeight="1">
      <c r="AB3227" s="228"/>
    </row>
    <row r="3228" ht="15" customHeight="1">
      <c r="AB3228" s="228"/>
    </row>
    <row r="3229" ht="15" customHeight="1">
      <c r="AB3229" s="228"/>
    </row>
    <row r="3230" ht="15" customHeight="1">
      <c r="AB3230" s="228"/>
    </row>
    <row r="3231" ht="15" customHeight="1">
      <c r="AB3231" s="228"/>
    </row>
    <row r="3232" ht="15" customHeight="1">
      <c r="AB3232" s="228"/>
    </row>
    <row r="3233" ht="15" customHeight="1">
      <c r="AB3233" s="228"/>
    </row>
    <row r="3234" ht="15" customHeight="1">
      <c r="AB3234" s="228"/>
    </row>
    <row r="3235" ht="15" customHeight="1">
      <c r="AB3235" s="228"/>
    </row>
    <row r="3236" ht="15" customHeight="1">
      <c r="AB3236" s="228"/>
    </row>
    <row r="3237" ht="15" customHeight="1">
      <c r="AB3237" s="228"/>
    </row>
    <row r="3238" ht="15" customHeight="1">
      <c r="AB3238" s="228"/>
    </row>
    <row r="3239" ht="15" customHeight="1">
      <c r="AB3239" s="228"/>
    </row>
    <row r="3240" ht="15" customHeight="1">
      <c r="AB3240" s="228"/>
    </row>
    <row r="3241" ht="15" customHeight="1">
      <c r="AB3241" s="228"/>
    </row>
    <row r="3242" ht="15" customHeight="1">
      <c r="AB3242" s="228"/>
    </row>
    <row r="3243" ht="15" customHeight="1">
      <c r="AB3243" s="228"/>
    </row>
    <row r="3244" ht="15" customHeight="1">
      <c r="AB3244" s="228"/>
    </row>
    <row r="3245" ht="15" customHeight="1">
      <c r="AB3245" s="228"/>
    </row>
    <row r="3246" ht="15" customHeight="1">
      <c r="AB3246" s="228"/>
    </row>
    <row r="3247" ht="15" customHeight="1">
      <c r="AB3247" s="228"/>
    </row>
    <row r="3248" ht="15" customHeight="1">
      <c r="AB3248" s="228"/>
    </row>
    <row r="3249" ht="15" customHeight="1">
      <c r="AB3249" s="228"/>
    </row>
    <row r="3250" ht="15" customHeight="1">
      <c r="AB3250" s="228"/>
    </row>
    <row r="3251" ht="15" customHeight="1">
      <c r="AB3251" s="228"/>
    </row>
    <row r="3252" ht="15" customHeight="1">
      <c r="AB3252" s="228"/>
    </row>
    <row r="3253" ht="15" customHeight="1">
      <c r="AB3253" s="228"/>
    </row>
    <row r="3254" ht="15" customHeight="1">
      <c r="AB3254" s="228"/>
    </row>
    <row r="3255" ht="15" customHeight="1">
      <c r="AB3255" s="228"/>
    </row>
    <row r="3256" ht="15" customHeight="1">
      <c r="AB3256" s="228"/>
    </row>
    <row r="3257" ht="15" customHeight="1">
      <c r="AB3257" s="228"/>
    </row>
    <row r="3258" ht="15" customHeight="1">
      <c r="AB3258" s="228"/>
    </row>
    <row r="3259" ht="15" customHeight="1">
      <c r="AB3259" s="228"/>
    </row>
    <row r="3260" ht="15" customHeight="1">
      <c r="AB3260" s="228"/>
    </row>
    <row r="3261" ht="15" customHeight="1">
      <c r="AB3261" s="228"/>
    </row>
    <row r="3262" ht="15" customHeight="1">
      <c r="AB3262" s="228"/>
    </row>
    <row r="3263" ht="15" customHeight="1">
      <c r="AB3263" s="228"/>
    </row>
    <row r="3264" ht="15" customHeight="1">
      <c r="AB3264" s="228"/>
    </row>
    <row r="3265" ht="15" customHeight="1">
      <c r="AB3265" s="228"/>
    </row>
    <row r="3266" ht="15" customHeight="1">
      <c r="AB3266" s="228"/>
    </row>
    <row r="3267" ht="15" customHeight="1">
      <c r="AB3267" s="228"/>
    </row>
    <row r="3268" ht="15" customHeight="1">
      <c r="AB3268" s="228"/>
    </row>
    <row r="3269" ht="15" customHeight="1">
      <c r="AB3269" s="228"/>
    </row>
    <row r="3270" ht="15" customHeight="1">
      <c r="AB3270" s="228"/>
    </row>
    <row r="3271" ht="15" customHeight="1">
      <c r="AB3271" s="228"/>
    </row>
    <row r="3272" ht="15" customHeight="1">
      <c r="AB3272" s="228"/>
    </row>
    <row r="3273" ht="15" customHeight="1">
      <c r="AB3273" s="228"/>
    </row>
    <row r="3274" ht="15" customHeight="1">
      <c r="AB3274" s="228"/>
    </row>
    <row r="3275" ht="15" customHeight="1">
      <c r="AB3275" s="228"/>
    </row>
    <row r="3276" ht="15" customHeight="1">
      <c r="AB3276" s="228"/>
    </row>
    <row r="3277" ht="15" customHeight="1">
      <c r="AB3277" s="228"/>
    </row>
    <row r="3278" ht="15" customHeight="1">
      <c r="AB3278" s="228"/>
    </row>
    <row r="3279" ht="15" customHeight="1">
      <c r="AB3279" s="228"/>
    </row>
    <row r="3280" ht="15" customHeight="1">
      <c r="AB3280" s="228"/>
    </row>
    <row r="3281" ht="15" customHeight="1">
      <c r="AB3281" s="228"/>
    </row>
    <row r="3282" ht="15" customHeight="1">
      <c r="AB3282" s="228"/>
    </row>
    <row r="3283" ht="15" customHeight="1">
      <c r="AB3283" s="228"/>
    </row>
    <row r="3284" ht="15" customHeight="1">
      <c r="AB3284" s="228"/>
    </row>
    <row r="3285" ht="15" customHeight="1">
      <c r="AB3285" s="228"/>
    </row>
    <row r="3286" ht="15" customHeight="1">
      <c r="AB3286" s="228"/>
    </row>
    <row r="3287" ht="15" customHeight="1">
      <c r="AB3287" s="228"/>
    </row>
    <row r="3288" ht="15" customHeight="1">
      <c r="AB3288" s="228"/>
    </row>
    <row r="3289" ht="15" customHeight="1">
      <c r="AB3289" s="228"/>
    </row>
    <row r="3290" ht="15" customHeight="1">
      <c r="AB3290" s="228"/>
    </row>
    <row r="3291" ht="15" customHeight="1">
      <c r="AB3291" s="228"/>
    </row>
    <row r="3292" ht="15" customHeight="1">
      <c r="AB3292" s="228"/>
    </row>
    <row r="3293" ht="15" customHeight="1">
      <c r="AB3293" s="228"/>
    </row>
    <row r="3294" ht="15" customHeight="1">
      <c r="AB3294" s="228"/>
    </row>
    <row r="3295" ht="15" customHeight="1">
      <c r="AB3295" s="228"/>
    </row>
    <row r="3296" ht="15" customHeight="1">
      <c r="AB3296" s="228"/>
    </row>
    <row r="3297" ht="15" customHeight="1">
      <c r="AB3297" s="228"/>
    </row>
    <row r="3298" ht="15" customHeight="1">
      <c r="AB3298" s="228"/>
    </row>
    <row r="3299" ht="15" customHeight="1">
      <c r="AB3299" s="228"/>
    </row>
    <row r="3300" ht="15" customHeight="1">
      <c r="AB3300" s="228"/>
    </row>
    <row r="3301" ht="15" customHeight="1">
      <c r="AB3301" s="228"/>
    </row>
    <row r="3302" ht="15" customHeight="1">
      <c r="AB3302" s="228"/>
    </row>
    <row r="3303" ht="15" customHeight="1">
      <c r="AB3303" s="228"/>
    </row>
    <row r="3304" ht="15" customHeight="1">
      <c r="AB3304" s="228"/>
    </row>
    <row r="3305" ht="15" customHeight="1">
      <c r="AB3305" s="228"/>
    </row>
    <row r="3306" ht="15" customHeight="1">
      <c r="AB3306" s="228"/>
    </row>
    <row r="3307" ht="15" customHeight="1">
      <c r="AB3307" s="228"/>
    </row>
    <row r="3308" ht="15" customHeight="1">
      <c r="AB3308" s="228"/>
    </row>
    <row r="3309" ht="15" customHeight="1">
      <c r="AB3309" s="228"/>
    </row>
    <row r="3310" ht="15" customHeight="1">
      <c r="AB3310" s="228"/>
    </row>
    <row r="3311" ht="15" customHeight="1">
      <c r="AB3311" s="228"/>
    </row>
    <row r="3312" ht="15" customHeight="1">
      <c r="AB3312" s="228"/>
    </row>
    <row r="3313" ht="15" customHeight="1">
      <c r="AB3313" s="228"/>
    </row>
    <row r="3314" ht="15" customHeight="1">
      <c r="AB3314" s="228"/>
    </row>
    <row r="3315" ht="15" customHeight="1">
      <c r="AB3315" s="228"/>
    </row>
    <row r="3316" ht="15" customHeight="1">
      <c r="AB3316" s="228"/>
    </row>
    <row r="3317" ht="15" customHeight="1">
      <c r="AB3317" s="228"/>
    </row>
    <row r="3318" ht="15" customHeight="1">
      <c r="AB3318" s="228"/>
    </row>
    <row r="3319" ht="15" customHeight="1">
      <c r="AB3319" s="228"/>
    </row>
    <row r="3320" ht="15" customHeight="1">
      <c r="AB3320" s="228"/>
    </row>
    <row r="3321" ht="15" customHeight="1">
      <c r="AB3321" s="228"/>
    </row>
    <row r="3322" ht="15" customHeight="1">
      <c r="AB3322" s="228"/>
    </row>
    <row r="3323" ht="15" customHeight="1">
      <c r="AB3323" s="228"/>
    </row>
    <row r="3324" ht="15" customHeight="1">
      <c r="AB3324" s="228"/>
    </row>
    <row r="3325" ht="15" customHeight="1">
      <c r="AB3325" s="228"/>
    </row>
    <row r="3326" ht="15" customHeight="1">
      <c r="AB3326" s="228"/>
    </row>
    <row r="3327" ht="15" customHeight="1">
      <c r="AB3327" s="228"/>
    </row>
    <row r="3328" ht="15" customHeight="1">
      <c r="AB3328" s="228"/>
    </row>
    <row r="3329" ht="15" customHeight="1">
      <c r="AB3329" s="228"/>
    </row>
    <row r="3330" ht="15" customHeight="1">
      <c r="AB3330" s="228"/>
    </row>
    <row r="3331" ht="15" customHeight="1">
      <c r="AB3331" s="228"/>
    </row>
    <row r="3332" ht="15" customHeight="1">
      <c r="AB3332" s="228"/>
    </row>
    <row r="3333" ht="15" customHeight="1">
      <c r="AB3333" s="228"/>
    </row>
    <row r="3334" ht="15" customHeight="1">
      <c r="AB3334" s="228"/>
    </row>
    <row r="3335" ht="15" customHeight="1">
      <c r="AB3335" s="228"/>
    </row>
    <row r="3336" ht="15" customHeight="1">
      <c r="AB3336" s="228"/>
    </row>
    <row r="3337" ht="15" customHeight="1">
      <c r="AB3337" s="228"/>
    </row>
    <row r="3338" ht="15" customHeight="1">
      <c r="AB3338" s="228"/>
    </row>
    <row r="3339" ht="15" customHeight="1">
      <c r="AB3339" s="228"/>
    </row>
    <row r="3340" ht="15" customHeight="1">
      <c r="AB3340" s="228"/>
    </row>
    <row r="3341" ht="15" customHeight="1">
      <c r="AB3341" s="228"/>
    </row>
    <row r="3342" ht="15" customHeight="1">
      <c r="AB3342" s="228"/>
    </row>
    <row r="3343" ht="15" customHeight="1">
      <c r="AB3343" s="228"/>
    </row>
    <row r="3344" ht="15" customHeight="1">
      <c r="AB3344" s="228"/>
    </row>
    <row r="3345" ht="15" customHeight="1">
      <c r="AB3345" s="228"/>
    </row>
    <row r="3346" ht="15" customHeight="1">
      <c r="AB3346" s="228"/>
    </row>
    <row r="3347" ht="15" customHeight="1">
      <c r="AB3347" s="228"/>
    </row>
    <row r="3348" ht="15" customHeight="1">
      <c r="AB3348" s="228"/>
    </row>
    <row r="3349" ht="15" customHeight="1">
      <c r="AB3349" s="228"/>
    </row>
    <row r="3350" ht="15" customHeight="1">
      <c r="AB3350" s="228"/>
    </row>
    <row r="3351" ht="15" customHeight="1">
      <c r="AB3351" s="228"/>
    </row>
    <row r="3352" ht="15" customHeight="1">
      <c r="AB3352" s="228"/>
    </row>
    <row r="3353" ht="15" customHeight="1">
      <c r="AB3353" s="228"/>
    </row>
    <row r="3354" ht="15" customHeight="1">
      <c r="AB3354" s="228"/>
    </row>
    <row r="3355" ht="15" customHeight="1">
      <c r="AB3355" s="228"/>
    </row>
    <row r="3356" ht="15" customHeight="1">
      <c r="AB3356" s="228"/>
    </row>
    <row r="3357" ht="15" customHeight="1">
      <c r="AB3357" s="228"/>
    </row>
    <row r="3358" ht="15" customHeight="1">
      <c r="AB3358" s="228"/>
    </row>
    <row r="3359" ht="15" customHeight="1">
      <c r="AB3359" s="228"/>
    </row>
  </sheetData>
  <mergeCells count="3">
    <mergeCell ref="A1:D1"/>
    <mergeCell ref="E1:G1"/>
    <mergeCell ref="A6:G7"/>
  </mergeCells>
  <conditionalFormatting sqref="AA2:AA1087 T2:T1087">
    <cfRule type="cellIs" priority="1" dxfId="0" operator="equal" stopIfTrue="1">
      <formula>0</formula>
    </cfRule>
  </conditionalFormatting>
  <printOptions/>
  <pageMargins left="0.75" right="0.75" top="1" bottom="1" header="0.5" footer="0.5"/>
  <pageSetup firstPageNumber="1" useFirstPageNumber="1"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Z166"/>
  <sheetViews>
    <sheetView showGridLines="0" showRowColHeaders="0" showZeros="0" showOutlineSymbols="0" workbookViewId="0" topLeftCell="A1">
      <pane xSplit="7" ySplit="2" topLeftCell="H3" activePane="bottomRight" state="frozen"/>
      <selection pane="topLeft" activeCell="A1" sqref="A1"/>
      <selection pane="topRight" activeCell="H1" sqref="H1"/>
      <selection pane="bottomLeft" activeCell="A3" sqref="A3"/>
      <selection pane="bottomRight" activeCell="A1" sqref="A1:G2"/>
    </sheetView>
  </sheetViews>
  <sheetFormatPr defaultColWidth="8.796875" defaultRowHeight="15" customHeight="1"/>
  <cols>
    <col min="1" max="1" width="2.59765625" style="10" customWidth="1"/>
    <col min="2" max="2" width="6.59765625" style="10" customWidth="1"/>
    <col min="3" max="5" width="4.59765625" style="10" customWidth="1"/>
    <col min="6" max="6" width="6.59765625" style="10" customWidth="1"/>
    <col min="7" max="7" width="2.59765625" style="11" customWidth="1"/>
    <col min="8" max="8" width="10" style="6" customWidth="1"/>
    <col min="9" max="9" width="3.69921875" style="3" customWidth="1"/>
    <col min="10" max="10" width="27.09765625" style="6" bestFit="1" customWidth="1"/>
    <col min="11" max="11" width="5" style="6" customWidth="1"/>
    <col min="12" max="13" width="8" style="6" bestFit="1" customWidth="1"/>
    <col min="14" max="14" width="5.5" style="8" bestFit="1" customWidth="1"/>
    <col min="15" max="15" width="4.5" style="8" bestFit="1" customWidth="1"/>
    <col min="16" max="16" width="8" style="3" customWidth="1"/>
    <col min="17" max="17" width="8.69921875" style="3" customWidth="1"/>
    <col min="18" max="18" width="12.3984375" style="3" customWidth="1"/>
    <col min="19" max="19" width="10.8984375" style="3" customWidth="1"/>
    <col min="20" max="20" width="6" style="3" customWidth="1"/>
    <col min="21" max="21" width="9.19921875" style="3" customWidth="1"/>
    <col min="22" max="22" width="6.69921875" style="3" customWidth="1"/>
    <col min="23" max="23" width="6.59765625" style="3" customWidth="1"/>
    <col min="24" max="24" width="5.5" style="2" customWidth="1"/>
    <col min="25" max="25" width="13.59765625" style="3" hidden="1" customWidth="1"/>
    <col min="26" max="26" width="4.69921875" style="3" hidden="1" customWidth="1"/>
    <col min="27" max="27" width="9" style="3" customWidth="1"/>
    <col min="28" max="28" width="9.59765625" style="3" bestFit="1" customWidth="1"/>
    <col min="29" max="16384" width="9" style="3" customWidth="1"/>
  </cols>
  <sheetData>
    <row r="1" spans="1:23" ht="15" customHeight="1">
      <c r="A1" s="351" t="s">
        <v>1226</v>
      </c>
      <c r="B1" s="351"/>
      <c r="C1" s="351"/>
      <c r="D1" s="351"/>
      <c r="E1" s="351"/>
      <c r="F1" s="351"/>
      <c r="G1" s="352"/>
      <c r="H1" s="345" t="s">
        <v>1118</v>
      </c>
      <c r="I1" s="346"/>
      <c r="J1" s="349" t="s">
        <v>1043</v>
      </c>
      <c r="K1" s="178" t="s">
        <v>1286</v>
      </c>
      <c r="L1" s="178" t="s">
        <v>1288</v>
      </c>
      <c r="M1" s="178" t="s">
        <v>1289</v>
      </c>
      <c r="N1" s="343" t="s">
        <v>1290</v>
      </c>
      <c r="O1" s="343" t="s">
        <v>1229</v>
      </c>
      <c r="P1" s="340" t="s">
        <v>1045</v>
      </c>
      <c r="Q1" s="341"/>
      <c r="R1" s="341"/>
      <c r="S1" s="341"/>
      <c r="T1" s="341"/>
      <c r="U1" s="341"/>
      <c r="V1" s="341"/>
      <c r="W1" s="342"/>
    </row>
    <row r="2" spans="1:23" ht="15" customHeight="1" thickBot="1">
      <c r="A2" s="353"/>
      <c r="B2" s="353"/>
      <c r="C2" s="353"/>
      <c r="D2" s="353"/>
      <c r="E2" s="353"/>
      <c r="F2" s="353"/>
      <c r="G2" s="354"/>
      <c r="H2" s="347"/>
      <c r="I2" s="348"/>
      <c r="J2" s="350"/>
      <c r="K2" s="191" t="s">
        <v>1287</v>
      </c>
      <c r="L2" s="191" t="s">
        <v>733</v>
      </c>
      <c r="M2" s="191" t="s">
        <v>733</v>
      </c>
      <c r="N2" s="344"/>
      <c r="O2" s="344"/>
      <c r="P2" s="193" t="s">
        <v>1174</v>
      </c>
      <c r="Q2" s="193" t="s">
        <v>1444</v>
      </c>
      <c r="R2" s="193" t="s">
        <v>1060</v>
      </c>
      <c r="S2" s="193" t="s">
        <v>1176</v>
      </c>
      <c r="T2" s="194" t="s">
        <v>1192</v>
      </c>
      <c r="U2" s="192" t="s">
        <v>1118</v>
      </c>
      <c r="V2" s="192" t="s">
        <v>1172</v>
      </c>
      <c r="W2" s="192" t="s">
        <v>1134</v>
      </c>
    </row>
    <row r="3" spans="8:26" ht="15" customHeight="1" thickTop="1">
      <c r="H3" s="301" t="s">
        <v>1110</v>
      </c>
      <c r="I3" s="392"/>
      <c r="J3" s="276" t="s">
        <v>1111</v>
      </c>
      <c r="K3" s="232">
        <v>181</v>
      </c>
      <c r="L3" s="232">
        <v>1222</v>
      </c>
      <c r="M3" s="233">
        <f>(L3*2.204622)</f>
        <v>2694.048084</v>
      </c>
      <c r="N3" s="234">
        <f>K3/(L3+0.001)</f>
        <v>0.1481177183979391</v>
      </c>
      <c r="O3" s="305" t="s">
        <v>1231</v>
      </c>
      <c r="P3" s="324"/>
      <c r="Q3" s="324"/>
      <c r="R3" s="324"/>
      <c r="S3" s="324"/>
      <c r="T3" s="324"/>
      <c r="U3" s="324"/>
      <c r="V3" s="324"/>
      <c r="W3" s="324"/>
      <c r="Y3" s="5" t="s">
        <v>75</v>
      </c>
      <c r="Z3" s="9">
        <f>IF(Difficulty&gt;0.5,Corrected_PW-((Window_Size/2)*Corrected_PW),Target_PW)</f>
        <v>0.14071183247804214</v>
      </c>
    </row>
    <row r="4" spans="8:26" ht="15" customHeight="1">
      <c r="H4" s="302"/>
      <c r="I4" s="393"/>
      <c r="J4" s="277" t="s">
        <v>1285</v>
      </c>
      <c r="K4" s="278">
        <v>3</v>
      </c>
      <c r="L4" s="278"/>
      <c r="M4" s="279"/>
      <c r="N4" s="280"/>
      <c r="O4" s="303"/>
      <c r="P4" s="325"/>
      <c r="Q4" s="325"/>
      <c r="R4" s="325"/>
      <c r="S4" s="325"/>
      <c r="T4" s="325"/>
      <c r="U4" s="325"/>
      <c r="V4" s="325"/>
      <c r="W4" s="325"/>
      <c r="Y4" s="5"/>
      <c r="Z4" s="9"/>
    </row>
    <row r="5" spans="8:26" ht="15" customHeight="1">
      <c r="H5" s="302"/>
      <c r="I5" s="393"/>
      <c r="J5" s="277" t="s">
        <v>1252</v>
      </c>
      <c r="K5" s="278">
        <v>2</v>
      </c>
      <c r="L5" s="278"/>
      <c r="M5" s="279"/>
      <c r="N5" s="280"/>
      <c r="O5" s="303"/>
      <c r="P5" s="325"/>
      <c r="Q5" s="325"/>
      <c r="R5" s="325"/>
      <c r="S5" s="325"/>
      <c r="T5" s="325"/>
      <c r="U5" s="325"/>
      <c r="V5" s="325"/>
      <c r="W5" s="325"/>
      <c r="Y5" s="5"/>
      <c r="Z5" s="9"/>
    </row>
    <row r="6" spans="8:26" ht="15" customHeight="1" thickBot="1">
      <c r="H6" s="302"/>
      <c r="I6" s="394"/>
      <c r="J6" s="272" t="s">
        <v>1253</v>
      </c>
      <c r="K6" s="273">
        <v>2</v>
      </c>
      <c r="L6" s="273"/>
      <c r="M6" s="274"/>
      <c r="N6" s="275"/>
      <c r="O6" s="304"/>
      <c r="P6" s="326"/>
      <c r="Q6" s="326"/>
      <c r="R6" s="326"/>
      <c r="S6" s="326"/>
      <c r="T6" s="326"/>
      <c r="U6" s="326"/>
      <c r="V6" s="326"/>
      <c r="W6" s="326"/>
      <c r="Y6" s="5"/>
      <c r="Z6" s="9"/>
    </row>
    <row r="7" spans="2:26" ht="15" customHeight="1" thickTop="1">
      <c r="B7" s="25" t="s">
        <v>1184</v>
      </c>
      <c r="C7" s="355" t="s">
        <v>1197</v>
      </c>
      <c r="D7" s="355"/>
      <c r="E7" s="29">
        <v>1</v>
      </c>
      <c r="F7" s="26" t="s">
        <v>1185</v>
      </c>
      <c r="H7" s="302"/>
      <c r="I7" s="387"/>
      <c r="J7" s="235" t="s">
        <v>1112</v>
      </c>
      <c r="K7" s="236">
        <v>217</v>
      </c>
      <c r="L7" s="236">
        <v>1294</v>
      </c>
      <c r="M7" s="237">
        <f>(L7*2.204622)</f>
        <v>2852.7808680000003</v>
      </c>
      <c r="N7" s="238">
        <f>K7/(L7+0.001)</f>
        <v>0.16769693377362152</v>
      </c>
      <c r="O7" s="327" t="s">
        <v>1231</v>
      </c>
      <c r="P7" s="319" t="s">
        <v>260</v>
      </c>
      <c r="Q7" s="319"/>
      <c r="R7" s="319"/>
      <c r="S7" s="319"/>
      <c r="T7" s="319"/>
      <c r="U7" s="319"/>
      <c r="V7" s="319"/>
      <c r="W7" s="319"/>
      <c r="Y7" s="5" t="s">
        <v>77</v>
      </c>
      <c r="Z7" s="9">
        <f>(Target_PW*(1/Difficulty))</f>
        <v>0.1481177183979391</v>
      </c>
    </row>
    <row r="8" spans="2:26" ht="15" customHeight="1">
      <c r="B8" s="356"/>
      <c r="C8" s="357"/>
      <c r="D8" s="357"/>
      <c r="E8" s="357"/>
      <c r="F8" s="358"/>
      <c r="H8" s="302"/>
      <c r="I8" s="388"/>
      <c r="J8" s="243" t="s">
        <v>1260</v>
      </c>
      <c r="K8" s="244">
        <v>3</v>
      </c>
      <c r="L8" s="244"/>
      <c r="M8" s="245"/>
      <c r="N8" s="246"/>
      <c r="O8" s="328"/>
      <c r="P8" s="320"/>
      <c r="Q8" s="320"/>
      <c r="R8" s="320"/>
      <c r="S8" s="320"/>
      <c r="T8" s="320"/>
      <c r="U8" s="320"/>
      <c r="V8" s="320"/>
      <c r="W8" s="320"/>
      <c r="Y8" s="5"/>
      <c r="Z8" s="9"/>
    </row>
    <row r="9" spans="2:26" ht="15" customHeight="1">
      <c r="B9" s="359"/>
      <c r="C9" s="360"/>
      <c r="D9" s="360"/>
      <c r="E9" s="360"/>
      <c r="F9" s="361"/>
      <c r="H9" s="302"/>
      <c r="I9" s="388"/>
      <c r="J9" s="243" t="s">
        <v>1261</v>
      </c>
      <c r="K9" s="244">
        <v>3</v>
      </c>
      <c r="L9" s="244"/>
      <c r="M9" s="245"/>
      <c r="N9" s="246"/>
      <c r="O9" s="328"/>
      <c r="P9" s="320"/>
      <c r="Q9" s="320"/>
      <c r="R9" s="320"/>
      <c r="S9" s="320"/>
      <c r="T9" s="320"/>
      <c r="U9" s="320"/>
      <c r="V9" s="320"/>
      <c r="W9" s="320"/>
      <c r="Y9" s="5"/>
      <c r="Z9" s="9"/>
    </row>
    <row r="10" spans="8:26" ht="15" customHeight="1" thickBot="1">
      <c r="H10" s="302"/>
      <c r="I10" s="389"/>
      <c r="J10" s="239" t="s">
        <v>1262</v>
      </c>
      <c r="K10" s="240">
        <v>2</v>
      </c>
      <c r="L10" s="240"/>
      <c r="M10" s="241"/>
      <c r="N10" s="242"/>
      <c r="O10" s="330"/>
      <c r="P10" s="321"/>
      <c r="Q10" s="321"/>
      <c r="R10" s="321"/>
      <c r="S10" s="321"/>
      <c r="T10" s="321"/>
      <c r="U10" s="321"/>
      <c r="V10" s="321"/>
      <c r="W10" s="321"/>
      <c r="Y10" s="5"/>
      <c r="Z10" s="9"/>
    </row>
    <row r="11" spans="2:26" ht="15" customHeight="1" thickTop="1">
      <c r="B11" s="25" t="s">
        <v>1194</v>
      </c>
      <c r="C11" s="355" t="s">
        <v>1198</v>
      </c>
      <c r="D11" s="355"/>
      <c r="E11" s="29">
        <v>0.1</v>
      </c>
      <c r="F11" s="26" t="s">
        <v>1195</v>
      </c>
      <c r="H11" s="302"/>
      <c r="I11" s="387"/>
      <c r="J11" s="251" t="s">
        <v>1113</v>
      </c>
      <c r="K11" s="236">
        <v>169</v>
      </c>
      <c r="L11" s="236">
        <v>1184</v>
      </c>
      <c r="M11" s="237">
        <f>(L11*2.204622)</f>
        <v>2610.272448</v>
      </c>
      <c r="N11" s="238">
        <f>K11/(L11+0.001)</f>
        <v>0.14273636593212338</v>
      </c>
      <c r="O11" s="327" t="s">
        <v>1231</v>
      </c>
      <c r="P11" s="319"/>
      <c r="Q11" s="319"/>
      <c r="R11" s="319"/>
      <c r="S11" s="319"/>
      <c r="T11" s="319"/>
      <c r="U11" s="319"/>
      <c r="V11" s="319"/>
      <c r="W11" s="319"/>
      <c r="Y11" s="5" t="s">
        <v>76</v>
      </c>
      <c r="Z11" s="9">
        <f>IF(Difficulty&gt;0.5,Corrected_PW+((Window_Size/2)*Corrected_PW),3)</f>
        <v>0.15552360431783607</v>
      </c>
    </row>
    <row r="12" spans="2:26" ht="15" customHeight="1">
      <c r="B12" s="356"/>
      <c r="C12" s="357"/>
      <c r="D12" s="357"/>
      <c r="E12" s="357"/>
      <c r="F12" s="358"/>
      <c r="H12" s="302"/>
      <c r="I12" s="388"/>
      <c r="J12" s="243" t="s">
        <v>1263</v>
      </c>
      <c r="K12" s="244">
        <v>3</v>
      </c>
      <c r="L12" s="244"/>
      <c r="M12" s="245"/>
      <c r="N12" s="246"/>
      <c r="O12" s="328"/>
      <c r="P12" s="320"/>
      <c r="Q12" s="320"/>
      <c r="R12" s="320"/>
      <c r="S12" s="320"/>
      <c r="T12" s="320"/>
      <c r="U12" s="320"/>
      <c r="V12" s="320"/>
      <c r="W12" s="320"/>
      <c r="Y12" s="189"/>
      <c r="Z12" s="190"/>
    </row>
    <row r="13" spans="2:26" ht="15" customHeight="1">
      <c r="B13" s="356"/>
      <c r="C13" s="357"/>
      <c r="D13" s="357"/>
      <c r="E13" s="357"/>
      <c r="F13" s="358"/>
      <c r="H13" s="302"/>
      <c r="I13" s="388"/>
      <c r="J13" s="243" t="s">
        <v>1258</v>
      </c>
      <c r="K13" s="244">
        <v>3</v>
      </c>
      <c r="L13" s="244"/>
      <c r="M13" s="245"/>
      <c r="N13" s="246"/>
      <c r="O13" s="328"/>
      <c r="P13" s="320"/>
      <c r="Q13" s="320"/>
      <c r="R13" s="320"/>
      <c r="S13" s="320"/>
      <c r="T13" s="320"/>
      <c r="U13" s="320"/>
      <c r="V13" s="320"/>
      <c r="W13" s="320"/>
      <c r="Y13" s="189"/>
      <c r="Z13" s="190"/>
    </row>
    <row r="14" spans="2:26" ht="15" customHeight="1" thickBot="1">
      <c r="B14" s="359"/>
      <c r="C14" s="360"/>
      <c r="D14" s="360"/>
      <c r="E14" s="360"/>
      <c r="F14" s="361"/>
      <c r="H14" s="302"/>
      <c r="I14" s="389"/>
      <c r="J14" s="239" t="s">
        <v>1264</v>
      </c>
      <c r="K14" s="240">
        <v>3</v>
      </c>
      <c r="L14" s="240"/>
      <c r="M14" s="241"/>
      <c r="N14" s="242"/>
      <c r="O14" s="330"/>
      <c r="P14" s="321"/>
      <c r="Q14" s="321"/>
      <c r="R14" s="321"/>
      <c r="S14" s="321"/>
      <c r="T14" s="321"/>
      <c r="U14" s="321"/>
      <c r="V14" s="321"/>
      <c r="W14" s="321"/>
      <c r="Y14" s="189"/>
      <c r="Z14" s="190"/>
    </row>
    <row r="15" spans="8:23" ht="15" customHeight="1" thickTop="1">
      <c r="H15" s="302"/>
      <c r="I15" s="387"/>
      <c r="J15" s="235" t="s">
        <v>1114</v>
      </c>
      <c r="K15" s="236">
        <v>63</v>
      </c>
      <c r="L15" s="236">
        <v>743</v>
      </c>
      <c r="M15" s="237">
        <f>(L15*2.204622)</f>
        <v>1638.034146</v>
      </c>
      <c r="N15" s="238">
        <f>K15/(L15+0.001)</f>
        <v>0.08479127215171985</v>
      </c>
      <c r="O15" s="327" t="s">
        <v>1230</v>
      </c>
      <c r="P15" s="319"/>
      <c r="Q15" s="319"/>
      <c r="R15" s="319"/>
      <c r="S15" s="319"/>
      <c r="T15" s="319"/>
      <c r="U15" s="319" t="s">
        <v>1146</v>
      </c>
      <c r="V15" s="319"/>
      <c r="W15" s="319"/>
    </row>
    <row r="16" spans="2:23" ht="15" customHeight="1">
      <c r="B16" s="362"/>
      <c r="C16" s="363"/>
      <c r="D16" s="363"/>
      <c r="E16" s="363"/>
      <c r="F16" s="364"/>
      <c r="H16" s="302"/>
      <c r="I16" s="388"/>
      <c r="J16" s="243" t="s">
        <v>1251</v>
      </c>
      <c r="K16" s="244">
        <v>3</v>
      </c>
      <c r="L16" s="244"/>
      <c r="M16" s="245"/>
      <c r="N16" s="246"/>
      <c r="O16" s="328"/>
      <c r="P16" s="320"/>
      <c r="Q16" s="320"/>
      <c r="R16" s="320"/>
      <c r="S16" s="320"/>
      <c r="T16" s="320"/>
      <c r="U16" s="320"/>
      <c r="V16" s="320"/>
      <c r="W16" s="320"/>
    </row>
    <row r="17" spans="2:23" ht="15" customHeight="1" thickBot="1">
      <c r="B17" s="365"/>
      <c r="C17" s="366"/>
      <c r="D17" s="366"/>
      <c r="E17" s="366"/>
      <c r="F17" s="367"/>
      <c r="H17" s="302"/>
      <c r="I17" s="389"/>
      <c r="J17" s="239" t="s">
        <v>1260</v>
      </c>
      <c r="K17" s="240">
        <v>3</v>
      </c>
      <c r="L17" s="240"/>
      <c r="M17" s="241"/>
      <c r="N17" s="242"/>
      <c r="O17" s="330"/>
      <c r="P17" s="321"/>
      <c r="Q17" s="321"/>
      <c r="R17" s="321"/>
      <c r="S17" s="321"/>
      <c r="T17" s="321"/>
      <c r="U17" s="321"/>
      <c r="V17" s="321"/>
      <c r="W17" s="321"/>
    </row>
    <row r="18" spans="2:23" ht="15" customHeight="1" thickTop="1">
      <c r="B18" s="365"/>
      <c r="C18" s="366"/>
      <c r="D18" s="366"/>
      <c r="E18" s="366"/>
      <c r="F18" s="367"/>
      <c r="H18" s="302"/>
      <c r="I18" s="384"/>
      <c r="J18" s="235" t="s">
        <v>1115</v>
      </c>
      <c r="K18" s="236">
        <v>151</v>
      </c>
      <c r="L18" s="236">
        <v>1077</v>
      </c>
      <c r="M18" s="237">
        <f>(L18*2.204622)</f>
        <v>2374.377894</v>
      </c>
      <c r="N18" s="238">
        <f>K18/(L18+0.001)</f>
        <v>0.14020414094323033</v>
      </c>
      <c r="O18" s="327" t="s">
        <v>1230</v>
      </c>
      <c r="P18" s="319"/>
      <c r="Q18" s="319" t="s">
        <v>1177</v>
      </c>
      <c r="R18" s="319" t="s">
        <v>1061</v>
      </c>
      <c r="S18" s="319"/>
      <c r="T18" s="319"/>
      <c r="U18" s="319"/>
      <c r="V18" s="319"/>
      <c r="W18" s="319"/>
    </row>
    <row r="19" spans="2:23" ht="15" customHeight="1">
      <c r="B19" s="368"/>
      <c r="C19" s="369"/>
      <c r="D19" s="369"/>
      <c r="E19" s="369"/>
      <c r="F19" s="370"/>
      <c r="H19" s="302"/>
      <c r="I19" s="384"/>
      <c r="J19" s="243" t="s">
        <v>1260</v>
      </c>
      <c r="K19" s="244">
        <v>3</v>
      </c>
      <c r="L19" s="244"/>
      <c r="M19" s="245"/>
      <c r="N19" s="246"/>
      <c r="O19" s="328"/>
      <c r="P19" s="320"/>
      <c r="Q19" s="320"/>
      <c r="R19" s="320"/>
      <c r="S19" s="320"/>
      <c r="T19" s="320"/>
      <c r="U19" s="320"/>
      <c r="V19" s="320"/>
      <c r="W19" s="320"/>
    </row>
    <row r="20" spans="8:23" ht="15" customHeight="1">
      <c r="H20" s="302"/>
      <c r="I20" s="384"/>
      <c r="J20" s="243" t="s">
        <v>1253</v>
      </c>
      <c r="K20" s="244">
        <v>3</v>
      </c>
      <c r="L20" s="244"/>
      <c r="M20" s="245"/>
      <c r="N20" s="246"/>
      <c r="O20" s="328"/>
      <c r="P20" s="320"/>
      <c r="Q20" s="320"/>
      <c r="R20" s="320"/>
      <c r="S20" s="320"/>
      <c r="T20" s="320"/>
      <c r="U20" s="320"/>
      <c r="V20" s="320"/>
      <c r="W20" s="320"/>
    </row>
    <row r="21" spans="2:23" ht="15" customHeight="1" thickBot="1">
      <c r="B21" s="374" t="s">
        <v>1196</v>
      </c>
      <c r="C21" s="375"/>
      <c r="D21" s="375"/>
      <c r="E21" s="375"/>
      <c r="F21" s="376"/>
      <c r="H21" s="302"/>
      <c r="I21" s="385"/>
      <c r="J21" s="239" t="s">
        <v>1252</v>
      </c>
      <c r="K21" s="240">
        <v>3</v>
      </c>
      <c r="L21" s="240"/>
      <c r="M21" s="241"/>
      <c r="N21" s="242"/>
      <c r="O21" s="330"/>
      <c r="P21" s="321"/>
      <c r="Q21" s="321"/>
      <c r="R21" s="321"/>
      <c r="S21" s="321"/>
      <c r="T21" s="321"/>
      <c r="U21" s="321"/>
      <c r="V21" s="321"/>
      <c r="W21" s="321"/>
    </row>
    <row r="22" spans="2:23" ht="15" customHeight="1" thickTop="1">
      <c r="B22" s="377" t="s">
        <v>74</v>
      </c>
      <c r="C22" s="378"/>
      <c r="D22" s="380">
        <v>0.1481177183979391</v>
      </c>
      <c r="E22" s="381"/>
      <c r="F22" s="382"/>
      <c r="H22" s="302"/>
      <c r="I22" s="386"/>
      <c r="J22" s="235" t="s">
        <v>1116</v>
      </c>
      <c r="K22" s="236">
        <v>126</v>
      </c>
      <c r="L22" s="236">
        <v>923</v>
      </c>
      <c r="M22" s="237">
        <f>(L22*2.204622)</f>
        <v>2034.8661060000002</v>
      </c>
      <c r="N22" s="238">
        <f>K22/(L22+0.001)</f>
        <v>0.136511228048507</v>
      </c>
      <c r="O22" s="327" t="s">
        <v>1231</v>
      </c>
      <c r="P22" s="319"/>
      <c r="Q22" s="319"/>
      <c r="R22" s="319"/>
      <c r="S22" s="319"/>
      <c r="T22" s="319"/>
      <c r="U22" s="319" t="s">
        <v>1144</v>
      </c>
      <c r="V22" s="319"/>
      <c r="W22" s="319"/>
    </row>
    <row r="23" spans="2:23" ht="15" customHeight="1" thickBot="1">
      <c r="B23" s="34" t="s">
        <v>1174</v>
      </c>
      <c r="C23" s="35"/>
      <c r="D23" s="336"/>
      <c r="E23" s="337"/>
      <c r="F23" s="338"/>
      <c r="H23" s="302"/>
      <c r="I23" s="385"/>
      <c r="J23" s="239" t="s">
        <v>1265</v>
      </c>
      <c r="K23" s="240">
        <v>3</v>
      </c>
      <c r="L23" s="240"/>
      <c r="M23" s="241"/>
      <c r="N23" s="242"/>
      <c r="O23" s="330"/>
      <c r="P23" s="321"/>
      <c r="Q23" s="321"/>
      <c r="R23" s="321"/>
      <c r="S23" s="321"/>
      <c r="T23" s="321"/>
      <c r="U23" s="321"/>
      <c r="V23" s="321"/>
      <c r="W23" s="321"/>
    </row>
    <row r="24" spans="2:23" ht="15" customHeight="1" thickTop="1">
      <c r="B24" s="34" t="s">
        <v>1175</v>
      </c>
      <c r="C24" s="35"/>
      <c r="D24" s="336"/>
      <c r="E24" s="337"/>
      <c r="F24" s="338"/>
      <c r="H24" s="302"/>
      <c r="I24" s="386"/>
      <c r="J24" s="235" t="s">
        <v>1284</v>
      </c>
      <c r="K24" s="236">
        <v>125</v>
      </c>
      <c r="L24" s="236">
        <v>751</v>
      </c>
      <c r="M24" s="237">
        <f>(L24*2.204622)</f>
        <v>1655.671122</v>
      </c>
      <c r="N24" s="238">
        <f>K24/(L24+0.001)</f>
        <v>0.16644451871568747</v>
      </c>
      <c r="O24" s="327" t="s">
        <v>1230</v>
      </c>
      <c r="P24" s="319"/>
      <c r="Q24" s="319" t="s">
        <v>1178</v>
      </c>
      <c r="R24" s="319"/>
      <c r="S24" s="319"/>
      <c r="T24" s="319"/>
      <c r="U24" s="319"/>
      <c r="V24" s="319" t="s">
        <v>1173</v>
      </c>
      <c r="W24" s="319"/>
    </row>
    <row r="25" spans="2:23" ht="15" customHeight="1">
      <c r="B25" s="34" t="s">
        <v>1060</v>
      </c>
      <c r="C25" s="35"/>
      <c r="D25" s="336"/>
      <c r="E25" s="337"/>
      <c r="F25" s="338"/>
      <c r="G25" s="10"/>
      <c r="H25" s="302"/>
      <c r="I25" s="384"/>
      <c r="J25" s="243" t="s">
        <v>1258</v>
      </c>
      <c r="K25" s="244">
        <v>3</v>
      </c>
      <c r="L25" s="244"/>
      <c r="M25" s="245"/>
      <c r="N25" s="246"/>
      <c r="O25" s="328"/>
      <c r="P25" s="320"/>
      <c r="Q25" s="320"/>
      <c r="R25" s="320"/>
      <c r="S25" s="320"/>
      <c r="T25" s="320"/>
      <c r="U25" s="320"/>
      <c r="V25" s="320"/>
      <c r="W25" s="320"/>
    </row>
    <row r="26" spans="2:23" ht="15" customHeight="1" thickBot="1">
      <c r="B26" s="34" t="s">
        <v>1176</v>
      </c>
      <c r="C26" s="35"/>
      <c r="D26" s="336"/>
      <c r="E26" s="337"/>
      <c r="F26" s="338"/>
      <c r="H26" s="302"/>
      <c r="I26" s="385"/>
      <c r="J26" s="239" t="s">
        <v>1259</v>
      </c>
      <c r="K26" s="240">
        <v>2</v>
      </c>
      <c r="L26" s="240"/>
      <c r="M26" s="241"/>
      <c r="N26" s="242"/>
      <c r="O26" s="330"/>
      <c r="P26" s="321"/>
      <c r="Q26" s="321"/>
      <c r="R26" s="321"/>
      <c r="S26" s="321"/>
      <c r="T26" s="321"/>
      <c r="U26" s="321"/>
      <c r="V26" s="321"/>
      <c r="W26" s="321"/>
    </row>
    <row r="27" spans="2:23" ht="15" customHeight="1" thickTop="1">
      <c r="B27" s="34" t="s">
        <v>1437</v>
      </c>
      <c r="C27" s="35"/>
      <c r="D27" s="336"/>
      <c r="E27" s="337"/>
      <c r="F27" s="338"/>
      <c r="H27" s="302"/>
      <c r="I27" s="386"/>
      <c r="J27" s="235" t="s">
        <v>1119</v>
      </c>
      <c r="K27" s="236">
        <v>194</v>
      </c>
      <c r="L27" s="236">
        <v>1018</v>
      </c>
      <c r="M27" s="237">
        <f>(L27*2.204622)</f>
        <v>2244.3051960000003</v>
      </c>
      <c r="N27" s="238">
        <f>K27/(L27+0.001)</f>
        <v>0.19056955739729137</v>
      </c>
      <c r="O27" s="327" t="s">
        <v>1230</v>
      </c>
      <c r="P27" s="319"/>
      <c r="Q27" s="319" t="s">
        <v>1179</v>
      </c>
      <c r="R27" s="319"/>
      <c r="S27" s="319"/>
      <c r="T27" s="319"/>
      <c r="U27" s="319"/>
      <c r="V27" s="319"/>
      <c r="W27" s="319"/>
    </row>
    <row r="28" spans="2:23" ht="15" customHeight="1">
      <c r="B28" s="34" t="s">
        <v>1172</v>
      </c>
      <c r="C28" s="35"/>
      <c r="D28" s="336"/>
      <c r="E28" s="337"/>
      <c r="F28" s="338"/>
      <c r="H28" s="302"/>
      <c r="I28" s="384"/>
      <c r="J28" s="243" t="s">
        <v>1255</v>
      </c>
      <c r="K28" s="244">
        <v>1</v>
      </c>
      <c r="L28" s="244"/>
      <c r="M28" s="245"/>
      <c r="N28" s="246"/>
      <c r="O28" s="328"/>
      <c r="P28" s="320"/>
      <c r="Q28" s="320"/>
      <c r="R28" s="320"/>
      <c r="S28" s="320"/>
      <c r="T28" s="320"/>
      <c r="U28" s="320"/>
      <c r="V28" s="320"/>
      <c r="W28" s="320"/>
    </row>
    <row r="29" spans="2:23" ht="15" customHeight="1">
      <c r="B29" s="34" t="s">
        <v>1118</v>
      </c>
      <c r="C29" s="35"/>
      <c r="D29" s="336"/>
      <c r="E29" s="337"/>
      <c r="F29" s="338"/>
      <c r="H29" s="302"/>
      <c r="I29" s="384"/>
      <c r="J29" s="243" t="s">
        <v>1256</v>
      </c>
      <c r="K29" s="244">
        <v>3</v>
      </c>
      <c r="L29" s="244"/>
      <c r="M29" s="245"/>
      <c r="N29" s="246"/>
      <c r="O29" s="328"/>
      <c r="P29" s="320"/>
      <c r="Q29" s="320"/>
      <c r="R29" s="320"/>
      <c r="S29" s="320"/>
      <c r="T29" s="320"/>
      <c r="U29" s="320"/>
      <c r="V29" s="320"/>
      <c r="W29" s="320"/>
    </row>
    <row r="30" spans="2:23" ht="15" customHeight="1" thickBot="1">
      <c r="B30" s="34" t="s">
        <v>1183</v>
      </c>
      <c r="C30" s="35"/>
      <c r="D30" s="336"/>
      <c r="E30" s="337"/>
      <c r="F30" s="338"/>
      <c r="H30" s="302"/>
      <c r="I30" s="385"/>
      <c r="J30" s="239" t="s">
        <v>1257</v>
      </c>
      <c r="K30" s="240">
        <v>3</v>
      </c>
      <c r="L30" s="240"/>
      <c r="M30" s="241"/>
      <c r="N30" s="242"/>
      <c r="O30" s="330"/>
      <c r="P30" s="321"/>
      <c r="Q30" s="321"/>
      <c r="R30" s="321"/>
      <c r="S30" s="321"/>
      <c r="T30" s="321"/>
      <c r="U30" s="321"/>
      <c r="V30" s="321"/>
      <c r="W30" s="321"/>
    </row>
    <row r="31" spans="8:23" ht="15" customHeight="1" thickTop="1">
      <c r="H31" s="302"/>
      <c r="I31" s="386"/>
      <c r="J31" s="235" t="s">
        <v>1120</v>
      </c>
      <c r="K31" s="236">
        <v>324</v>
      </c>
      <c r="L31" s="236">
        <v>1519</v>
      </c>
      <c r="M31" s="237">
        <f>(L31*2.204622)</f>
        <v>3348.820818</v>
      </c>
      <c r="N31" s="238">
        <f>K31/(L31+0.001)</f>
        <v>0.21329808209474516</v>
      </c>
      <c r="O31" s="327" t="s">
        <v>1232</v>
      </c>
      <c r="P31" s="319" t="s">
        <v>259</v>
      </c>
      <c r="Q31" s="319"/>
      <c r="R31" s="319"/>
      <c r="S31" s="319"/>
      <c r="T31" s="319"/>
      <c r="U31" s="319"/>
      <c r="V31" s="319"/>
      <c r="W31" s="319"/>
    </row>
    <row r="32" spans="2:23" ht="15" customHeight="1">
      <c r="B32" s="339"/>
      <c r="C32" s="339"/>
      <c r="D32" s="339"/>
      <c r="E32" s="339"/>
      <c r="F32" s="339"/>
      <c r="H32" s="302"/>
      <c r="I32" s="384"/>
      <c r="J32" s="243" t="s">
        <v>1252</v>
      </c>
      <c r="K32" s="244">
        <v>3</v>
      </c>
      <c r="L32" s="244"/>
      <c r="M32" s="245"/>
      <c r="N32" s="246"/>
      <c r="O32" s="328"/>
      <c r="P32" s="320"/>
      <c r="Q32" s="320"/>
      <c r="R32" s="320"/>
      <c r="S32" s="320"/>
      <c r="T32" s="320"/>
      <c r="U32" s="320"/>
      <c r="V32" s="320"/>
      <c r="W32" s="320"/>
    </row>
    <row r="33" spans="8:23" ht="15" customHeight="1">
      <c r="H33" s="302"/>
      <c r="I33" s="384"/>
      <c r="J33" s="243" t="s">
        <v>1253</v>
      </c>
      <c r="K33" s="244">
        <v>3</v>
      </c>
      <c r="L33" s="244"/>
      <c r="M33" s="245"/>
      <c r="N33" s="246"/>
      <c r="O33" s="328"/>
      <c r="P33" s="320"/>
      <c r="Q33" s="320"/>
      <c r="R33" s="320"/>
      <c r="S33" s="320"/>
      <c r="T33" s="320"/>
      <c r="U33" s="320"/>
      <c r="V33" s="320"/>
      <c r="W33" s="320"/>
    </row>
    <row r="34" spans="2:23" ht="15" customHeight="1" thickBot="1">
      <c r="B34" s="333" t="s">
        <v>1200</v>
      </c>
      <c r="C34" s="334"/>
      <c r="D34" s="334"/>
      <c r="E34" s="334"/>
      <c r="F34" s="335"/>
      <c r="H34" s="332"/>
      <c r="I34" s="390"/>
      <c r="J34" s="247" t="s">
        <v>1254</v>
      </c>
      <c r="K34" s="248">
        <v>3</v>
      </c>
      <c r="L34" s="248"/>
      <c r="M34" s="249"/>
      <c r="N34" s="250"/>
      <c r="O34" s="329"/>
      <c r="P34" s="322"/>
      <c r="Q34" s="322"/>
      <c r="R34" s="322"/>
      <c r="S34" s="322"/>
      <c r="T34" s="322"/>
      <c r="U34" s="322"/>
      <c r="V34" s="322"/>
      <c r="W34" s="322"/>
    </row>
    <row r="35" spans="2:23" ht="15" customHeight="1" thickTop="1">
      <c r="B35" s="24" t="s">
        <v>1007</v>
      </c>
      <c r="C35" s="379" t="s">
        <v>1109</v>
      </c>
      <c r="D35" s="379"/>
      <c r="E35" s="372" t="s">
        <v>1009</v>
      </c>
      <c r="F35" s="372"/>
      <c r="H35" s="383" t="s">
        <v>990</v>
      </c>
      <c r="I35" s="391"/>
      <c r="J35" s="252" t="s">
        <v>1121</v>
      </c>
      <c r="K35" s="253">
        <v>250</v>
      </c>
      <c r="L35" s="253">
        <v>1372</v>
      </c>
      <c r="M35" s="254">
        <f>(L35*2.204622)</f>
        <v>3024.741384</v>
      </c>
      <c r="N35" s="255">
        <f>K35/(L35+0.001)</f>
        <v>0.1822156106300214</v>
      </c>
      <c r="O35" s="331" t="s">
        <v>1232</v>
      </c>
      <c r="P35" s="323"/>
      <c r="Q35" s="323"/>
      <c r="R35" s="323"/>
      <c r="S35" s="323"/>
      <c r="T35" s="323"/>
      <c r="U35" s="323"/>
      <c r="V35" s="323"/>
      <c r="W35" s="323"/>
    </row>
    <row r="36" spans="2:23" ht="15" customHeight="1">
      <c r="B36" s="1"/>
      <c r="C36" s="371"/>
      <c r="D36" s="371"/>
      <c r="E36" s="373">
        <f>B36/(C36+0.001)</f>
        <v>0</v>
      </c>
      <c r="F36" s="373"/>
      <c r="H36" s="302"/>
      <c r="I36" s="384"/>
      <c r="J36" s="243" t="s">
        <v>1253</v>
      </c>
      <c r="K36" s="244">
        <v>5</v>
      </c>
      <c r="L36" s="244"/>
      <c r="M36" s="245"/>
      <c r="N36" s="246"/>
      <c r="O36" s="328"/>
      <c r="P36" s="320"/>
      <c r="Q36" s="320"/>
      <c r="R36" s="320"/>
      <c r="S36" s="320"/>
      <c r="T36" s="320"/>
      <c r="U36" s="320"/>
      <c r="V36" s="320"/>
      <c r="W36" s="320"/>
    </row>
    <row r="37" spans="8:23" ht="15" customHeight="1">
      <c r="H37" s="302"/>
      <c r="I37" s="384"/>
      <c r="J37" s="243" t="s">
        <v>1267</v>
      </c>
      <c r="K37" s="244">
        <v>3</v>
      </c>
      <c r="L37" s="244"/>
      <c r="M37" s="245"/>
      <c r="N37" s="246"/>
      <c r="O37" s="328"/>
      <c r="P37" s="320"/>
      <c r="Q37" s="320"/>
      <c r="R37" s="320"/>
      <c r="S37" s="320"/>
      <c r="T37" s="320"/>
      <c r="U37" s="320"/>
      <c r="V37" s="320"/>
      <c r="W37" s="320"/>
    </row>
    <row r="38" spans="8:23" ht="15" customHeight="1" thickBot="1">
      <c r="H38" s="302"/>
      <c r="I38" s="385"/>
      <c r="J38" s="239" t="s">
        <v>1282</v>
      </c>
      <c r="K38" s="240">
        <v>3</v>
      </c>
      <c r="L38" s="240"/>
      <c r="M38" s="241"/>
      <c r="N38" s="242"/>
      <c r="O38" s="330"/>
      <c r="P38" s="321"/>
      <c r="Q38" s="321"/>
      <c r="R38" s="321"/>
      <c r="S38" s="321"/>
      <c r="T38" s="321"/>
      <c r="U38" s="321"/>
      <c r="V38" s="321"/>
      <c r="W38" s="321"/>
    </row>
    <row r="39" spans="8:23" ht="15" customHeight="1" thickTop="1">
      <c r="H39" s="302"/>
      <c r="I39" s="386"/>
      <c r="J39" s="235" t="s">
        <v>1122</v>
      </c>
      <c r="K39" s="236">
        <v>214</v>
      </c>
      <c r="L39" s="236">
        <v>1254</v>
      </c>
      <c r="M39" s="237">
        <f>(L39*2.204622)</f>
        <v>2764.595988</v>
      </c>
      <c r="N39" s="238">
        <f>K39/(L39+0.001)</f>
        <v>0.17065377140847576</v>
      </c>
      <c r="O39" s="327" t="s">
        <v>1231</v>
      </c>
      <c r="P39" s="319"/>
      <c r="Q39" s="319"/>
      <c r="R39" s="319"/>
      <c r="S39" s="319"/>
      <c r="T39" s="319"/>
      <c r="U39" s="319"/>
      <c r="V39" s="319" t="s">
        <v>1173</v>
      </c>
      <c r="W39" s="319"/>
    </row>
    <row r="40" spans="8:23" ht="15" customHeight="1">
      <c r="H40" s="302"/>
      <c r="I40" s="384"/>
      <c r="J40" s="243" t="s">
        <v>1256</v>
      </c>
      <c r="K40" s="244">
        <v>3</v>
      </c>
      <c r="L40" s="244"/>
      <c r="M40" s="245"/>
      <c r="N40" s="246"/>
      <c r="O40" s="328"/>
      <c r="P40" s="320"/>
      <c r="Q40" s="320"/>
      <c r="R40" s="320"/>
      <c r="S40" s="320"/>
      <c r="T40" s="320"/>
      <c r="U40" s="320"/>
      <c r="V40" s="320"/>
      <c r="W40" s="320"/>
    </row>
    <row r="41" spans="8:23" ht="15" customHeight="1" thickBot="1">
      <c r="H41" s="302"/>
      <c r="I41" s="385"/>
      <c r="J41" s="239" t="s">
        <v>1277</v>
      </c>
      <c r="K41" s="240">
        <v>3</v>
      </c>
      <c r="L41" s="240"/>
      <c r="M41" s="241"/>
      <c r="N41" s="242"/>
      <c r="O41" s="330"/>
      <c r="P41" s="321"/>
      <c r="Q41" s="321"/>
      <c r="R41" s="321"/>
      <c r="S41" s="321"/>
      <c r="T41" s="321"/>
      <c r="U41" s="321"/>
      <c r="V41" s="321"/>
      <c r="W41" s="321"/>
    </row>
    <row r="42" spans="8:23" ht="15" customHeight="1" thickTop="1">
      <c r="H42" s="302"/>
      <c r="I42" s="386"/>
      <c r="J42" s="235" t="s">
        <v>1123</v>
      </c>
      <c r="K42" s="236">
        <v>157</v>
      </c>
      <c r="L42" s="236">
        <v>1063</v>
      </c>
      <c r="M42" s="237">
        <f>(L42*2.204622)</f>
        <v>2343.513186</v>
      </c>
      <c r="N42" s="238">
        <f>K42/(L42+0.001)</f>
        <v>0.147695063316027</v>
      </c>
      <c r="O42" s="327" t="s">
        <v>1231</v>
      </c>
      <c r="P42" s="319"/>
      <c r="Q42" s="319"/>
      <c r="R42" s="319"/>
      <c r="S42" s="319"/>
      <c r="T42" s="319"/>
      <c r="U42" s="319" t="s">
        <v>1142</v>
      </c>
      <c r="V42" s="319"/>
      <c r="W42" s="319"/>
    </row>
    <row r="43" spans="8:23" ht="15" customHeight="1" thickBot="1">
      <c r="H43" s="302"/>
      <c r="I43" s="385"/>
      <c r="J43" s="239" t="s">
        <v>1253</v>
      </c>
      <c r="K43" s="240">
        <v>5</v>
      </c>
      <c r="L43" s="240"/>
      <c r="M43" s="241"/>
      <c r="N43" s="242"/>
      <c r="O43" s="330"/>
      <c r="P43" s="321"/>
      <c r="Q43" s="321"/>
      <c r="R43" s="321"/>
      <c r="S43" s="321"/>
      <c r="T43" s="321"/>
      <c r="U43" s="321"/>
      <c r="V43" s="321"/>
      <c r="W43" s="321"/>
    </row>
    <row r="44" spans="8:23" ht="15" customHeight="1" thickTop="1">
      <c r="H44" s="302"/>
      <c r="I44" s="386"/>
      <c r="J44" s="235" t="s">
        <v>1124</v>
      </c>
      <c r="K44" s="236">
        <v>396</v>
      </c>
      <c r="L44" s="236">
        <v>2145</v>
      </c>
      <c r="M44" s="237">
        <f>(L44*2.204622)</f>
        <v>4728.91419</v>
      </c>
      <c r="N44" s="238">
        <f>K44/(L44+0.001)</f>
        <v>0.18461529854764636</v>
      </c>
      <c r="O44" s="327" t="s">
        <v>1231</v>
      </c>
      <c r="P44" s="319"/>
      <c r="Q44" s="319"/>
      <c r="R44" s="319"/>
      <c r="S44" s="319"/>
      <c r="T44" s="319"/>
      <c r="U44" s="319" t="s">
        <v>1143</v>
      </c>
      <c r="V44" s="319"/>
      <c r="W44" s="319"/>
    </row>
    <row r="45" spans="8:23" ht="15" customHeight="1">
      <c r="H45" s="302"/>
      <c r="I45" s="384"/>
      <c r="J45" s="243" t="s">
        <v>1276</v>
      </c>
      <c r="K45" s="244">
        <v>3</v>
      </c>
      <c r="L45" s="244"/>
      <c r="M45" s="245"/>
      <c r="N45" s="246"/>
      <c r="O45" s="328"/>
      <c r="P45" s="320"/>
      <c r="Q45" s="320"/>
      <c r="R45" s="320"/>
      <c r="S45" s="320"/>
      <c r="T45" s="320"/>
      <c r="U45" s="320"/>
      <c r="V45" s="320"/>
      <c r="W45" s="320"/>
    </row>
    <row r="46" spans="8:23" ht="15" customHeight="1" thickBot="1">
      <c r="H46" s="302"/>
      <c r="I46" s="385"/>
      <c r="J46" s="239" t="s">
        <v>104</v>
      </c>
      <c r="K46" s="240">
        <v>3</v>
      </c>
      <c r="L46" s="240"/>
      <c r="M46" s="241"/>
      <c r="N46" s="242"/>
      <c r="O46" s="330"/>
      <c r="P46" s="321"/>
      <c r="Q46" s="321"/>
      <c r="R46" s="321"/>
      <c r="S46" s="321"/>
      <c r="T46" s="321"/>
      <c r="U46" s="321"/>
      <c r="V46" s="321"/>
      <c r="W46" s="321"/>
    </row>
    <row r="47" spans="8:23" ht="15" customHeight="1" thickTop="1">
      <c r="H47" s="302"/>
      <c r="I47" s="386"/>
      <c r="J47" s="235" t="s">
        <v>1125</v>
      </c>
      <c r="K47" s="236">
        <v>217</v>
      </c>
      <c r="L47" s="236">
        <v>1368</v>
      </c>
      <c r="M47" s="237">
        <f>(L47*2.204622)</f>
        <v>3015.922896</v>
      </c>
      <c r="N47" s="238">
        <f>K47/(L47+0.001)</f>
        <v>0.15862561503975509</v>
      </c>
      <c r="O47" s="327" t="s">
        <v>1231</v>
      </c>
      <c r="P47" s="319"/>
      <c r="Q47" s="319" t="s">
        <v>1180</v>
      </c>
      <c r="R47" s="319" t="s">
        <v>1061</v>
      </c>
      <c r="S47" s="319"/>
      <c r="T47" s="319"/>
      <c r="U47" s="319"/>
      <c r="V47" s="319"/>
      <c r="W47" s="319"/>
    </row>
    <row r="48" spans="8:23" ht="15" customHeight="1">
      <c r="H48" s="302"/>
      <c r="I48" s="384"/>
      <c r="J48" s="243" t="s">
        <v>1253</v>
      </c>
      <c r="K48" s="244">
        <v>5</v>
      </c>
      <c r="L48" s="244"/>
      <c r="M48" s="245"/>
      <c r="N48" s="246"/>
      <c r="O48" s="328"/>
      <c r="P48" s="320"/>
      <c r="Q48" s="320"/>
      <c r="R48" s="320"/>
      <c r="S48" s="320"/>
      <c r="T48" s="320"/>
      <c r="U48" s="320"/>
      <c r="V48" s="320"/>
      <c r="W48" s="320"/>
    </row>
    <row r="49" spans="8:23" ht="15" customHeight="1" thickBot="1">
      <c r="H49" s="302"/>
      <c r="I49" s="385"/>
      <c r="J49" s="239" t="s">
        <v>1283</v>
      </c>
      <c r="K49" s="240">
        <v>5</v>
      </c>
      <c r="L49" s="240"/>
      <c r="M49" s="241"/>
      <c r="N49" s="242"/>
      <c r="O49" s="330"/>
      <c r="P49" s="321"/>
      <c r="Q49" s="321"/>
      <c r="R49" s="321"/>
      <c r="S49" s="321"/>
      <c r="T49" s="321"/>
      <c r="U49" s="321"/>
      <c r="V49" s="321"/>
      <c r="W49" s="321"/>
    </row>
    <row r="50" spans="8:23" ht="15" customHeight="1" thickTop="1">
      <c r="H50" s="302"/>
      <c r="I50" s="386"/>
      <c r="J50" s="235" t="s">
        <v>1126</v>
      </c>
      <c r="K50" s="236">
        <v>202</v>
      </c>
      <c r="L50" s="236">
        <v>1374</v>
      </c>
      <c r="M50" s="237">
        <f>(L50*2.204622)</f>
        <v>3029.1506280000003</v>
      </c>
      <c r="N50" s="238">
        <f>K50/(L50+0.001)</f>
        <v>0.1470159046463576</v>
      </c>
      <c r="O50" s="327" t="s">
        <v>1231</v>
      </c>
      <c r="P50" s="319"/>
      <c r="Q50" s="319"/>
      <c r="R50" s="319" t="s">
        <v>1064</v>
      </c>
      <c r="S50" s="319"/>
      <c r="T50" s="319"/>
      <c r="U50" s="319"/>
      <c r="V50" s="319"/>
      <c r="W50" s="319"/>
    </row>
    <row r="51" spans="8:23" ht="15" customHeight="1">
      <c r="H51" s="302"/>
      <c r="I51" s="384"/>
      <c r="J51" s="243" t="s">
        <v>1268</v>
      </c>
      <c r="K51" s="244">
        <v>1</v>
      </c>
      <c r="L51" s="244"/>
      <c r="M51" s="245"/>
      <c r="N51" s="246"/>
      <c r="O51" s="328"/>
      <c r="P51" s="320"/>
      <c r="Q51" s="320"/>
      <c r="R51" s="320"/>
      <c r="S51" s="320"/>
      <c r="T51" s="320"/>
      <c r="U51" s="320"/>
      <c r="V51" s="320"/>
      <c r="W51" s="320"/>
    </row>
    <row r="52" spans="8:23" ht="15" customHeight="1" thickBot="1">
      <c r="H52" s="302"/>
      <c r="I52" s="385"/>
      <c r="J52" s="239" t="s">
        <v>1280</v>
      </c>
      <c r="K52" s="240">
        <v>3</v>
      </c>
      <c r="L52" s="240"/>
      <c r="M52" s="241"/>
      <c r="N52" s="242"/>
      <c r="O52" s="330"/>
      <c r="P52" s="321"/>
      <c r="Q52" s="321"/>
      <c r="R52" s="321"/>
      <c r="S52" s="321"/>
      <c r="T52" s="321"/>
      <c r="U52" s="321"/>
      <c r="V52" s="321"/>
      <c r="W52" s="321"/>
    </row>
    <row r="53" spans="8:23" ht="15" customHeight="1" thickTop="1">
      <c r="H53" s="302"/>
      <c r="I53" s="386"/>
      <c r="J53" s="235" t="s">
        <v>1127</v>
      </c>
      <c r="K53" s="236">
        <v>216</v>
      </c>
      <c r="L53" s="236">
        <v>1374</v>
      </c>
      <c r="M53" s="237">
        <f>(L53*2.204622)</f>
        <v>3029.1506280000003</v>
      </c>
      <c r="N53" s="238">
        <f>K53/(L53+0.001)</f>
        <v>0.1572051257604616</v>
      </c>
      <c r="O53" s="327" t="s">
        <v>1231</v>
      </c>
      <c r="P53" s="319"/>
      <c r="Q53" s="319"/>
      <c r="R53" s="319" t="s">
        <v>1063</v>
      </c>
      <c r="S53" s="319"/>
      <c r="T53" s="319"/>
      <c r="U53" s="319"/>
      <c r="V53" s="319"/>
      <c r="W53" s="319"/>
    </row>
    <row r="54" spans="8:23" ht="15" customHeight="1">
      <c r="H54" s="302"/>
      <c r="I54" s="384"/>
      <c r="J54" s="243" t="s">
        <v>1277</v>
      </c>
      <c r="K54" s="244">
        <v>3</v>
      </c>
      <c r="L54" s="244"/>
      <c r="M54" s="245"/>
      <c r="N54" s="246"/>
      <c r="O54" s="328"/>
      <c r="P54" s="320"/>
      <c r="Q54" s="320"/>
      <c r="R54" s="320"/>
      <c r="S54" s="320"/>
      <c r="T54" s="320"/>
      <c r="U54" s="320"/>
      <c r="V54" s="320"/>
      <c r="W54" s="320"/>
    </row>
    <row r="55" spans="8:23" ht="15" customHeight="1" thickBot="1">
      <c r="H55" s="302"/>
      <c r="I55" s="385"/>
      <c r="J55" s="239" t="s">
        <v>1263</v>
      </c>
      <c r="K55" s="240">
        <v>3</v>
      </c>
      <c r="L55" s="240"/>
      <c r="M55" s="241"/>
      <c r="N55" s="242"/>
      <c r="O55" s="330"/>
      <c r="P55" s="321"/>
      <c r="Q55" s="321"/>
      <c r="R55" s="321"/>
      <c r="S55" s="321"/>
      <c r="T55" s="321"/>
      <c r="U55" s="321"/>
      <c r="V55" s="321"/>
      <c r="W55" s="321"/>
    </row>
    <row r="56" spans="8:23" ht="15" customHeight="1" thickTop="1">
      <c r="H56" s="302"/>
      <c r="I56" s="386"/>
      <c r="J56" s="235" t="s">
        <v>991</v>
      </c>
      <c r="K56" s="236">
        <v>406</v>
      </c>
      <c r="L56" s="236">
        <v>1584</v>
      </c>
      <c r="M56" s="237">
        <f>(L56*2.204622)</f>
        <v>3492.121248</v>
      </c>
      <c r="N56" s="238">
        <f>K56/(L56+0.001)</f>
        <v>0.2563129694993879</v>
      </c>
      <c r="O56" s="327" t="s">
        <v>1232</v>
      </c>
      <c r="P56" s="319"/>
      <c r="Q56" s="319" t="s">
        <v>1181</v>
      </c>
      <c r="R56" s="319" t="s">
        <v>1062</v>
      </c>
      <c r="S56" s="319"/>
      <c r="T56" s="319"/>
      <c r="U56" s="319"/>
      <c r="V56" s="319"/>
      <c r="W56" s="319"/>
    </row>
    <row r="57" spans="8:23" ht="15" customHeight="1" thickBot="1">
      <c r="H57" s="302"/>
      <c r="I57" s="385"/>
      <c r="J57" s="239" t="s">
        <v>1266</v>
      </c>
      <c r="K57" s="240">
        <v>3</v>
      </c>
      <c r="L57" s="240"/>
      <c r="M57" s="241"/>
      <c r="N57" s="242"/>
      <c r="O57" s="330"/>
      <c r="P57" s="321"/>
      <c r="Q57" s="321"/>
      <c r="R57" s="321"/>
      <c r="S57" s="321"/>
      <c r="T57" s="321"/>
      <c r="U57" s="321"/>
      <c r="V57" s="321"/>
      <c r="W57" s="321"/>
    </row>
    <row r="58" spans="8:23" ht="15" customHeight="1" thickTop="1">
      <c r="H58" s="302"/>
      <c r="I58" s="386"/>
      <c r="J58" s="235" t="s">
        <v>1128</v>
      </c>
      <c r="K58" s="236">
        <v>378</v>
      </c>
      <c r="L58" s="236">
        <v>1350</v>
      </c>
      <c r="M58" s="237">
        <f>(L58*2.204622)</f>
        <v>2976.2397</v>
      </c>
      <c r="N58" s="238">
        <f>K58/(L58+0.001)</f>
        <v>0.2799997925927462</v>
      </c>
      <c r="O58" s="327" t="s">
        <v>1231</v>
      </c>
      <c r="P58" s="319"/>
      <c r="Q58" s="319" t="s">
        <v>1177</v>
      </c>
      <c r="R58" s="319"/>
      <c r="S58" s="319"/>
      <c r="T58" s="319"/>
      <c r="U58" s="319"/>
      <c r="V58" s="319"/>
      <c r="W58" s="319"/>
    </row>
    <row r="59" spans="8:23" ht="15" customHeight="1">
      <c r="H59" s="302"/>
      <c r="I59" s="384"/>
      <c r="J59" s="243" t="s">
        <v>1277</v>
      </c>
      <c r="K59" s="244">
        <v>3</v>
      </c>
      <c r="L59" s="244"/>
      <c r="M59" s="245"/>
      <c r="N59" s="246"/>
      <c r="O59" s="328"/>
      <c r="P59" s="320"/>
      <c r="Q59" s="320"/>
      <c r="R59" s="320"/>
      <c r="S59" s="320"/>
      <c r="T59" s="320"/>
      <c r="U59" s="320"/>
      <c r="V59" s="320"/>
      <c r="W59" s="320"/>
    </row>
    <row r="60" spans="8:23" ht="15" customHeight="1">
      <c r="H60" s="302"/>
      <c r="I60" s="384"/>
      <c r="J60" s="243" t="s">
        <v>1271</v>
      </c>
      <c r="K60" s="244">
        <v>3</v>
      </c>
      <c r="L60" s="244"/>
      <c r="M60" s="245"/>
      <c r="N60" s="246"/>
      <c r="O60" s="328"/>
      <c r="P60" s="320"/>
      <c r="Q60" s="320"/>
      <c r="R60" s="320"/>
      <c r="S60" s="320"/>
      <c r="T60" s="320"/>
      <c r="U60" s="320"/>
      <c r="V60" s="320"/>
      <c r="W60" s="320"/>
    </row>
    <row r="61" spans="8:23" ht="15" customHeight="1" thickBot="1">
      <c r="H61" s="332"/>
      <c r="I61" s="390"/>
      <c r="J61" s="247" t="s">
        <v>1276</v>
      </c>
      <c r="K61" s="248">
        <v>3</v>
      </c>
      <c r="L61" s="248"/>
      <c r="M61" s="249"/>
      <c r="N61" s="250"/>
      <c r="O61" s="329"/>
      <c r="P61" s="322"/>
      <c r="Q61" s="322"/>
      <c r="R61" s="322"/>
      <c r="S61" s="322"/>
      <c r="T61" s="322"/>
      <c r="U61" s="322"/>
      <c r="V61" s="322"/>
      <c r="W61" s="322"/>
    </row>
    <row r="62" spans="8:23" ht="15" customHeight="1" thickTop="1">
      <c r="H62" s="383" t="s">
        <v>1199</v>
      </c>
      <c r="I62" s="391"/>
      <c r="J62" s="256" t="s">
        <v>1129</v>
      </c>
      <c r="K62" s="253">
        <v>165</v>
      </c>
      <c r="L62" s="253">
        <v>1150</v>
      </c>
      <c r="M62" s="254">
        <f>(L62*2.204622)</f>
        <v>2535.3153</v>
      </c>
      <c r="N62" s="255">
        <f>K62/(L62+0.001)</f>
        <v>0.1434781361059686</v>
      </c>
      <c r="O62" s="331" t="s">
        <v>1231</v>
      </c>
      <c r="P62" s="323"/>
      <c r="Q62" s="323"/>
      <c r="R62" s="323"/>
      <c r="S62" s="323"/>
      <c r="T62" s="323"/>
      <c r="U62" s="323" t="s">
        <v>1071</v>
      </c>
      <c r="V62" s="323"/>
      <c r="W62" s="323"/>
    </row>
    <row r="63" spans="8:23" ht="15" customHeight="1" thickBot="1">
      <c r="H63" s="302"/>
      <c r="I63" s="385"/>
      <c r="J63" s="239" t="s">
        <v>1280</v>
      </c>
      <c r="K63" s="240">
        <v>3</v>
      </c>
      <c r="L63" s="240"/>
      <c r="M63" s="241"/>
      <c r="N63" s="242"/>
      <c r="O63" s="330"/>
      <c r="P63" s="321"/>
      <c r="Q63" s="321"/>
      <c r="R63" s="321"/>
      <c r="S63" s="321"/>
      <c r="T63" s="321"/>
      <c r="U63" s="321"/>
      <c r="V63" s="321"/>
      <c r="W63" s="321"/>
    </row>
    <row r="64" spans="8:26" ht="15" customHeight="1" thickTop="1">
      <c r="H64" s="302"/>
      <c r="I64" s="386"/>
      <c r="J64" s="235" t="s">
        <v>992</v>
      </c>
      <c r="K64" s="236">
        <v>495</v>
      </c>
      <c r="L64" s="236">
        <v>1697</v>
      </c>
      <c r="M64" s="237">
        <f>(L64*2.204622)</f>
        <v>3741.243534</v>
      </c>
      <c r="N64" s="238">
        <f>K64/(L64+0.001)</f>
        <v>0.2916910479133483</v>
      </c>
      <c r="O64" s="327" t="s">
        <v>1233</v>
      </c>
      <c r="P64" s="319"/>
      <c r="Q64" s="319"/>
      <c r="R64" s="319" t="s">
        <v>1062</v>
      </c>
      <c r="S64" s="319"/>
      <c r="T64" s="319"/>
      <c r="U64" s="319"/>
      <c r="V64" s="319"/>
      <c r="W64" s="319"/>
      <c r="Z64" s="4"/>
    </row>
    <row r="65" spans="8:26" ht="15" customHeight="1">
      <c r="H65" s="302"/>
      <c r="I65" s="384"/>
      <c r="J65" s="243" t="s">
        <v>107</v>
      </c>
      <c r="K65" s="244">
        <v>3</v>
      </c>
      <c r="L65" s="244"/>
      <c r="M65" s="245"/>
      <c r="N65" s="246"/>
      <c r="O65" s="328"/>
      <c r="P65" s="320"/>
      <c r="Q65" s="320"/>
      <c r="R65" s="320"/>
      <c r="S65" s="320"/>
      <c r="T65" s="320"/>
      <c r="U65" s="320"/>
      <c r="V65" s="320"/>
      <c r="W65" s="320"/>
      <c r="Z65" s="4"/>
    </row>
    <row r="66" spans="8:26" ht="15" customHeight="1" thickBot="1">
      <c r="H66" s="302"/>
      <c r="I66" s="385"/>
      <c r="J66" s="239" t="s">
        <v>1276</v>
      </c>
      <c r="K66" s="240">
        <v>5</v>
      </c>
      <c r="L66" s="240"/>
      <c r="M66" s="241"/>
      <c r="N66" s="242"/>
      <c r="O66" s="330"/>
      <c r="P66" s="321"/>
      <c r="Q66" s="321"/>
      <c r="R66" s="321"/>
      <c r="S66" s="321"/>
      <c r="T66" s="321"/>
      <c r="U66" s="321"/>
      <c r="V66" s="321"/>
      <c r="W66" s="321"/>
      <c r="Z66" s="4"/>
    </row>
    <row r="67" spans="8:26" ht="15" customHeight="1" thickTop="1">
      <c r="H67" s="302"/>
      <c r="I67" s="386"/>
      <c r="J67" s="251" t="s">
        <v>993</v>
      </c>
      <c r="K67" s="236">
        <v>637</v>
      </c>
      <c r="L67" s="236">
        <v>1468</v>
      </c>
      <c r="M67" s="237">
        <f>(L67*2.204622)</f>
        <v>3236.385096</v>
      </c>
      <c r="N67" s="238">
        <f>K67/(L67+0.001)</f>
        <v>0.43392341013391683</v>
      </c>
      <c r="O67" s="327" t="s">
        <v>1233</v>
      </c>
      <c r="P67" s="319"/>
      <c r="Q67" s="319"/>
      <c r="R67" s="319"/>
      <c r="S67" s="319"/>
      <c r="T67" s="319"/>
      <c r="U67" s="319"/>
      <c r="V67" s="319"/>
      <c r="W67" s="319"/>
      <c r="Z67" s="4"/>
    </row>
    <row r="68" spans="8:26" ht="15" customHeight="1">
      <c r="H68" s="302"/>
      <c r="I68" s="384"/>
      <c r="J68" s="243" t="s">
        <v>1275</v>
      </c>
      <c r="K68" s="244">
        <v>3</v>
      </c>
      <c r="L68" s="257"/>
      <c r="M68" s="245"/>
      <c r="N68" s="246"/>
      <c r="O68" s="328"/>
      <c r="P68" s="320"/>
      <c r="Q68" s="320"/>
      <c r="R68" s="320"/>
      <c r="S68" s="320"/>
      <c r="T68" s="320"/>
      <c r="U68" s="320"/>
      <c r="V68" s="320"/>
      <c r="W68" s="320"/>
      <c r="Z68" s="4"/>
    </row>
    <row r="69" spans="8:26" ht="15" customHeight="1">
      <c r="H69" s="302"/>
      <c r="I69" s="384"/>
      <c r="J69" s="243" t="s">
        <v>104</v>
      </c>
      <c r="K69" s="244">
        <v>3</v>
      </c>
      <c r="L69" s="257"/>
      <c r="M69" s="245"/>
      <c r="N69" s="246"/>
      <c r="O69" s="328"/>
      <c r="P69" s="320"/>
      <c r="Q69" s="320"/>
      <c r="R69" s="320"/>
      <c r="S69" s="320"/>
      <c r="T69" s="320"/>
      <c r="U69" s="320"/>
      <c r="V69" s="320"/>
      <c r="W69" s="320"/>
      <c r="Z69" s="4"/>
    </row>
    <row r="70" spans="8:26" ht="15" customHeight="1" thickBot="1">
      <c r="H70" s="302"/>
      <c r="I70" s="385"/>
      <c r="J70" s="239" t="s">
        <v>1278</v>
      </c>
      <c r="K70" s="240">
        <v>3</v>
      </c>
      <c r="L70" s="258"/>
      <c r="M70" s="241"/>
      <c r="N70" s="242"/>
      <c r="O70" s="330"/>
      <c r="P70" s="321"/>
      <c r="Q70" s="321"/>
      <c r="R70" s="321"/>
      <c r="S70" s="321"/>
      <c r="T70" s="321"/>
      <c r="U70" s="321"/>
      <c r="V70" s="321"/>
      <c r="W70" s="321"/>
      <c r="Z70" s="4"/>
    </row>
    <row r="71" spans="8:26" ht="15" customHeight="1" thickTop="1">
      <c r="H71" s="302"/>
      <c r="I71" s="386"/>
      <c r="J71" s="235" t="s">
        <v>1130</v>
      </c>
      <c r="K71" s="236">
        <v>129</v>
      </c>
      <c r="L71" s="236">
        <v>925</v>
      </c>
      <c r="M71" s="237">
        <f>(L71*2.204622)</f>
        <v>2039.2753500000001</v>
      </c>
      <c r="N71" s="238">
        <f>K71/(L71+0.001)</f>
        <v>0.13945930869263926</v>
      </c>
      <c r="O71" s="327" t="s">
        <v>1231</v>
      </c>
      <c r="P71" s="319"/>
      <c r="Q71" s="319"/>
      <c r="R71" s="319"/>
      <c r="S71" s="319"/>
      <c r="T71" s="319"/>
      <c r="U71" s="319" t="s">
        <v>1145</v>
      </c>
      <c r="V71" s="319"/>
      <c r="W71" s="319"/>
      <c r="Z71" s="4"/>
    </row>
    <row r="72" spans="8:26" ht="15" customHeight="1" thickBot="1">
      <c r="H72" s="302"/>
      <c r="I72" s="385"/>
      <c r="J72" s="239" t="s">
        <v>1273</v>
      </c>
      <c r="K72" s="240">
        <v>1</v>
      </c>
      <c r="L72" s="240"/>
      <c r="M72" s="241"/>
      <c r="N72" s="242"/>
      <c r="O72" s="330"/>
      <c r="P72" s="321"/>
      <c r="Q72" s="321"/>
      <c r="R72" s="321"/>
      <c r="S72" s="321"/>
      <c r="T72" s="321"/>
      <c r="U72" s="321"/>
      <c r="V72" s="321"/>
      <c r="W72" s="321"/>
      <c r="Z72" s="4"/>
    </row>
    <row r="73" spans="8:23" ht="15" customHeight="1" thickTop="1">
      <c r="H73" s="302"/>
      <c r="I73" s="386"/>
      <c r="J73" s="235" t="s">
        <v>1131</v>
      </c>
      <c r="K73" s="236">
        <v>190</v>
      </c>
      <c r="L73" s="236">
        <v>1217</v>
      </c>
      <c r="M73" s="237">
        <f>(L73*2.204622)</f>
        <v>2683.024974</v>
      </c>
      <c r="N73" s="238">
        <f>K73/(L73+0.001)</f>
        <v>0.15612148223378616</v>
      </c>
      <c r="O73" s="327" t="s">
        <v>1230</v>
      </c>
      <c r="P73" s="319"/>
      <c r="Q73" s="319" t="s">
        <v>1182</v>
      </c>
      <c r="R73" s="319" t="s">
        <v>1061</v>
      </c>
      <c r="S73" s="319"/>
      <c r="T73" s="319"/>
      <c r="U73" s="319"/>
      <c r="V73" s="319"/>
      <c r="W73" s="319"/>
    </row>
    <row r="74" spans="8:23" ht="15" customHeight="1">
      <c r="H74" s="302"/>
      <c r="I74" s="384"/>
      <c r="J74" s="243" t="s">
        <v>1257</v>
      </c>
      <c r="K74" s="244">
        <v>5</v>
      </c>
      <c r="L74" s="244"/>
      <c r="M74" s="245"/>
      <c r="N74" s="246"/>
      <c r="O74" s="328"/>
      <c r="P74" s="320"/>
      <c r="Q74" s="320"/>
      <c r="R74" s="320"/>
      <c r="S74" s="320"/>
      <c r="T74" s="320"/>
      <c r="U74" s="320"/>
      <c r="V74" s="320"/>
      <c r="W74" s="320"/>
    </row>
    <row r="75" spans="8:23" ht="15" customHeight="1" thickBot="1">
      <c r="H75" s="302"/>
      <c r="I75" s="385"/>
      <c r="J75" s="239" t="s">
        <v>1262</v>
      </c>
      <c r="K75" s="240">
        <v>5</v>
      </c>
      <c r="L75" s="240"/>
      <c r="M75" s="241"/>
      <c r="N75" s="242"/>
      <c r="O75" s="330"/>
      <c r="P75" s="321"/>
      <c r="Q75" s="321"/>
      <c r="R75" s="321"/>
      <c r="S75" s="321"/>
      <c r="T75" s="321"/>
      <c r="U75" s="321"/>
      <c r="V75" s="321"/>
      <c r="W75" s="321"/>
    </row>
    <row r="76" spans="8:23" ht="15" customHeight="1" thickTop="1">
      <c r="H76" s="302"/>
      <c r="I76" s="386"/>
      <c r="J76" s="235" t="s">
        <v>1094</v>
      </c>
      <c r="K76" s="236">
        <v>551</v>
      </c>
      <c r="L76" s="236">
        <v>1322</v>
      </c>
      <c r="M76" s="237">
        <f>(L76*2.204622)</f>
        <v>2914.510284</v>
      </c>
      <c r="N76" s="238">
        <f>K76/(L76+0.001)</f>
        <v>0.4167924230011929</v>
      </c>
      <c r="O76" s="327" t="s">
        <v>1233</v>
      </c>
      <c r="P76" s="319"/>
      <c r="Q76" s="319"/>
      <c r="R76" s="319"/>
      <c r="S76" s="319" t="s">
        <v>1094</v>
      </c>
      <c r="T76" s="319"/>
      <c r="U76" s="319"/>
      <c r="V76" s="319"/>
      <c r="W76" s="319"/>
    </row>
    <row r="77" spans="8:23" ht="15" customHeight="1" thickBot="1">
      <c r="H77" s="302"/>
      <c r="I77" s="385"/>
      <c r="J77" s="239" t="s">
        <v>1277</v>
      </c>
      <c r="K77" s="240">
        <v>3</v>
      </c>
      <c r="L77" s="240"/>
      <c r="M77" s="241"/>
      <c r="N77" s="242"/>
      <c r="O77" s="330"/>
      <c r="P77" s="321"/>
      <c r="Q77" s="321"/>
      <c r="R77" s="321"/>
      <c r="S77" s="321"/>
      <c r="T77" s="321"/>
      <c r="U77" s="321"/>
      <c r="V77" s="321"/>
      <c r="W77" s="321"/>
    </row>
    <row r="78" spans="8:23" ht="15" customHeight="1" thickTop="1">
      <c r="H78" s="302"/>
      <c r="I78" s="386"/>
      <c r="J78" s="235" t="s">
        <v>1132</v>
      </c>
      <c r="K78" s="236">
        <v>208</v>
      </c>
      <c r="L78" s="236">
        <v>855</v>
      </c>
      <c r="M78" s="237">
        <f>(L78*2.204622)</f>
        <v>1884.95181</v>
      </c>
      <c r="N78" s="238">
        <f>K78/(L78+0.001)</f>
        <v>0.24327456926950963</v>
      </c>
      <c r="O78" s="327" t="s">
        <v>1230</v>
      </c>
      <c r="P78" s="319"/>
      <c r="Q78" s="319"/>
      <c r="R78" s="319" t="s">
        <v>1133</v>
      </c>
      <c r="S78" s="319"/>
      <c r="T78" s="319"/>
      <c r="U78" s="319"/>
      <c r="V78" s="319"/>
      <c r="W78" s="319">
        <v>1200</v>
      </c>
    </row>
    <row r="79" spans="8:23" ht="15" customHeight="1">
      <c r="H79" s="302"/>
      <c r="I79" s="384"/>
      <c r="J79" s="243" t="s">
        <v>1263</v>
      </c>
      <c r="K79" s="244">
        <v>3</v>
      </c>
      <c r="L79" s="244"/>
      <c r="M79" s="245"/>
      <c r="N79" s="246"/>
      <c r="O79" s="328"/>
      <c r="P79" s="320"/>
      <c r="Q79" s="320"/>
      <c r="R79" s="320"/>
      <c r="S79" s="320"/>
      <c r="T79" s="320"/>
      <c r="U79" s="320"/>
      <c r="V79" s="320"/>
      <c r="W79" s="320"/>
    </row>
    <row r="80" spans="8:23" ht="15" customHeight="1" thickBot="1">
      <c r="H80" s="302"/>
      <c r="I80" s="385"/>
      <c r="J80" s="239" t="s">
        <v>1281</v>
      </c>
      <c r="K80" s="240">
        <v>3</v>
      </c>
      <c r="L80" s="240"/>
      <c r="M80" s="241"/>
      <c r="N80" s="242"/>
      <c r="O80" s="330"/>
      <c r="P80" s="321"/>
      <c r="Q80" s="321"/>
      <c r="R80" s="321"/>
      <c r="S80" s="321"/>
      <c r="T80" s="321"/>
      <c r="U80" s="321"/>
      <c r="V80" s="321"/>
      <c r="W80" s="321"/>
    </row>
    <row r="81" spans="8:23" ht="15" customHeight="1" thickTop="1">
      <c r="H81" s="302"/>
      <c r="I81" s="386"/>
      <c r="J81" s="235" t="s">
        <v>988</v>
      </c>
      <c r="K81" s="236">
        <v>567</v>
      </c>
      <c r="L81" s="236">
        <v>1438</v>
      </c>
      <c r="M81" s="237">
        <f>(L81*2.204622)</f>
        <v>3170.246436</v>
      </c>
      <c r="N81" s="238">
        <f>K81/(L81+0.001)</f>
        <v>0.3942973614065637</v>
      </c>
      <c r="O81" s="327" t="s">
        <v>1233</v>
      </c>
      <c r="P81" s="319"/>
      <c r="Q81" s="319"/>
      <c r="R81" s="319"/>
      <c r="S81" s="319" t="s">
        <v>266</v>
      </c>
      <c r="T81" s="319"/>
      <c r="U81" s="319"/>
      <c r="V81" s="319"/>
      <c r="W81" s="319"/>
    </row>
    <row r="82" spans="8:23" ht="15" customHeight="1" thickBot="1">
      <c r="H82" s="302"/>
      <c r="I82" s="385"/>
      <c r="J82" s="239" t="s">
        <v>1266</v>
      </c>
      <c r="K82" s="240">
        <v>3</v>
      </c>
      <c r="L82" s="240"/>
      <c r="M82" s="241"/>
      <c r="N82" s="242"/>
      <c r="O82" s="330"/>
      <c r="P82" s="321"/>
      <c r="Q82" s="321"/>
      <c r="R82" s="321"/>
      <c r="S82" s="321"/>
      <c r="T82" s="321"/>
      <c r="U82" s="321"/>
      <c r="V82" s="321"/>
      <c r="W82" s="321"/>
    </row>
    <row r="83" spans="8:23" ht="15" customHeight="1" thickTop="1">
      <c r="H83" s="302"/>
      <c r="I83" s="386"/>
      <c r="J83" s="251" t="s">
        <v>989</v>
      </c>
      <c r="K83" s="236">
        <v>542</v>
      </c>
      <c r="L83" s="236">
        <v>1188</v>
      </c>
      <c r="M83" s="237">
        <f>(L83*2.204622)</f>
        <v>2619.090936</v>
      </c>
      <c r="N83" s="238">
        <f>K83/(L83+0.001)</f>
        <v>0.45622857219817153</v>
      </c>
      <c r="O83" s="327" t="s">
        <v>1234</v>
      </c>
      <c r="P83" s="319"/>
      <c r="Q83" s="319"/>
      <c r="R83" s="319"/>
      <c r="S83" s="319"/>
      <c r="T83" s="319"/>
      <c r="U83" s="319"/>
      <c r="V83" s="319"/>
      <c r="W83" s="319"/>
    </row>
    <row r="84" spans="8:23" ht="15" customHeight="1">
      <c r="H84" s="302"/>
      <c r="I84" s="384"/>
      <c r="J84" s="243" t="s">
        <v>1268</v>
      </c>
      <c r="K84" s="244">
        <v>2</v>
      </c>
      <c r="L84" s="244"/>
      <c r="M84" s="245"/>
      <c r="N84" s="246"/>
      <c r="O84" s="328"/>
      <c r="P84" s="320"/>
      <c r="Q84" s="320"/>
      <c r="R84" s="320"/>
      <c r="S84" s="320"/>
      <c r="T84" s="320"/>
      <c r="U84" s="320"/>
      <c r="V84" s="320"/>
      <c r="W84" s="320"/>
    </row>
    <row r="85" spans="8:23" ht="15" customHeight="1">
      <c r="H85" s="302"/>
      <c r="I85" s="384"/>
      <c r="J85" s="243" t="s">
        <v>1273</v>
      </c>
      <c r="K85" s="244">
        <v>1</v>
      </c>
      <c r="L85" s="244"/>
      <c r="M85" s="245"/>
      <c r="N85" s="246"/>
      <c r="O85" s="328"/>
      <c r="P85" s="320"/>
      <c r="Q85" s="320"/>
      <c r="R85" s="320"/>
      <c r="S85" s="320"/>
      <c r="T85" s="320"/>
      <c r="U85" s="320"/>
      <c r="V85" s="320"/>
      <c r="W85" s="320"/>
    </row>
    <row r="86" spans="8:23" ht="15" customHeight="1">
      <c r="H86" s="302"/>
      <c r="I86" s="384"/>
      <c r="J86" s="243" t="s">
        <v>1280</v>
      </c>
      <c r="K86" s="244">
        <v>5</v>
      </c>
      <c r="L86" s="244"/>
      <c r="M86" s="245"/>
      <c r="N86" s="246"/>
      <c r="O86" s="328"/>
      <c r="P86" s="320"/>
      <c r="Q86" s="320"/>
      <c r="R86" s="320"/>
      <c r="S86" s="320"/>
      <c r="T86" s="320"/>
      <c r="U86" s="320"/>
      <c r="V86" s="320"/>
      <c r="W86" s="320"/>
    </row>
    <row r="87" spans="8:23" ht="15" customHeight="1">
      <c r="H87" s="302"/>
      <c r="I87" s="384"/>
      <c r="J87" s="243" t="s">
        <v>1272</v>
      </c>
      <c r="K87" s="244">
        <v>5</v>
      </c>
      <c r="L87" s="244"/>
      <c r="M87" s="245"/>
      <c r="N87" s="246"/>
      <c r="O87" s="328"/>
      <c r="P87" s="320"/>
      <c r="Q87" s="320"/>
      <c r="R87" s="320"/>
      <c r="S87" s="320"/>
      <c r="T87" s="320"/>
      <c r="U87" s="320"/>
      <c r="V87" s="320"/>
      <c r="W87" s="320"/>
    </row>
    <row r="88" spans="8:23" ht="15" customHeight="1" thickBot="1">
      <c r="H88" s="332"/>
      <c r="I88" s="390"/>
      <c r="J88" s="247" t="s">
        <v>1274</v>
      </c>
      <c r="K88" s="248">
        <v>5</v>
      </c>
      <c r="L88" s="248"/>
      <c r="M88" s="249"/>
      <c r="N88" s="250"/>
      <c r="O88" s="329"/>
      <c r="P88" s="322"/>
      <c r="Q88" s="322"/>
      <c r="R88" s="322"/>
      <c r="S88" s="322"/>
      <c r="T88" s="322"/>
      <c r="U88" s="322"/>
      <c r="V88" s="322"/>
      <c r="W88" s="322"/>
    </row>
    <row r="89" spans="8:23" ht="15" customHeight="1" thickTop="1">
      <c r="H89" s="383" t="s">
        <v>1050</v>
      </c>
      <c r="I89" s="391"/>
      <c r="J89" s="252" t="s">
        <v>1046</v>
      </c>
      <c r="K89" s="253">
        <v>573</v>
      </c>
      <c r="L89" s="253">
        <v>1308</v>
      </c>
      <c r="M89" s="254">
        <f>(L89*2.204622)</f>
        <v>2883.645576</v>
      </c>
      <c r="N89" s="255">
        <f>K89/(L89+0.001)</f>
        <v>0.4380730595771716</v>
      </c>
      <c r="O89" s="331" t="s">
        <v>1234</v>
      </c>
      <c r="P89" s="323"/>
      <c r="Q89" s="323"/>
      <c r="R89" s="323"/>
      <c r="S89" s="323"/>
      <c r="T89" s="323"/>
      <c r="U89" s="323"/>
      <c r="V89" s="323"/>
      <c r="W89" s="323"/>
    </row>
    <row r="90" spans="8:23" ht="15" customHeight="1">
      <c r="H90" s="302"/>
      <c r="I90" s="384"/>
      <c r="J90" s="243" t="s">
        <v>1271</v>
      </c>
      <c r="K90" s="244">
        <v>5</v>
      </c>
      <c r="L90" s="244"/>
      <c r="M90" s="245"/>
      <c r="N90" s="246"/>
      <c r="O90" s="328"/>
      <c r="P90" s="320"/>
      <c r="Q90" s="320"/>
      <c r="R90" s="320"/>
      <c r="S90" s="320"/>
      <c r="T90" s="320"/>
      <c r="U90" s="320"/>
      <c r="V90" s="320"/>
      <c r="W90" s="320"/>
    </row>
    <row r="91" spans="8:23" ht="15" customHeight="1">
      <c r="H91" s="302"/>
      <c r="I91" s="384"/>
      <c r="J91" s="243" t="s">
        <v>107</v>
      </c>
      <c r="K91" s="244">
        <v>5</v>
      </c>
      <c r="L91" s="244"/>
      <c r="M91" s="245"/>
      <c r="N91" s="246"/>
      <c r="O91" s="328"/>
      <c r="P91" s="320"/>
      <c r="Q91" s="320"/>
      <c r="R91" s="320"/>
      <c r="S91" s="320"/>
      <c r="T91" s="320"/>
      <c r="U91" s="320"/>
      <c r="V91" s="320"/>
      <c r="W91" s="320"/>
    </row>
    <row r="92" spans="8:23" ht="15" customHeight="1">
      <c r="H92" s="302"/>
      <c r="I92" s="384"/>
      <c r="J92" s="243" t="s">
        <v>1274</v>
      </c>
      <c r="K92" s="244">
        <v>5</v>
      </c>
      <c r="L92" s="244"/>
      <c r="M92" s="245"/>
      <c r="N92" s="246"/>
      <c r="O92" s="328"/>
      <c r="P92" s="320"/>
      <c r="Q92" s="320"/>
      <c r="R92" s="320"/>
      <c r="S92" s="320"/>
      <c r="T92" s="320"/>
      <c r="U92" s="320"/>
      <c r="V92" s="320"/>
      <c r="W92" s="320"/>
    </row>
    <row r="93" spans="8:23" ht="15" customHeight="1">
      <c r="H93" s="302"/>
      <c r="I93" s="384"/>
      <c r="J93" s="243" t="s">
        <v>1279</v>
      </c>
      <c r="K93" s="244">
        <v>5</v>
      </c>
      <c r="L93" s="244"/>
      <c r="M93" s="245"/>
      <c r="N93" s="246"/>
      <c r="O93" s="328"/>
      <c r="P93" s="320"/>
      <c r="Q93" s="320"/>
      <c r="R93" s="320"/>
      <c r="S93" s="320"/>
      <c r="T93" s="320"/>
      <c r="U93" s="320"/>
      <c r="V93" s="320"/>
      <c r="W93" s="320"/>
    </row>
    <row r="94" spans="8:23" ht="15" customHeight="1" thickBot="1">
      <c r="H94" s="302"/>
      <c r="I94" s="385"/>
      <c r="J94" s="239" t="s">
        <v>1267</v>
      </c>
      <c r="K94" s="240">
        <v>5</v>
      </c>
      <c r="L94" s="240"/>
      <c r="M94" s="241"/>
      <c r="N94" s="242"/>
      <c r="O94" s="330"/>
      <c r="P94" s="321"/>
      <c r="Q94" s="321"/>
      <c r="R94" s="321"/>
      <c r="S94" s="321"/>
      <c r="T94" s="321"/>
      <c r="U94" s="321"/>
      <c r="V94" s="321"/>
      <c r="W94" s="321"/>
    </row>
    <row r="95" spans="8:23" ht="15" customHeight="1" thickTop="1">
      <c r="H95" s="302"/>
      <c r="I95" s="386"/>
      <c r="J95" s="235" t="s">
        <v>996</v>
      </c>
      <c r="K95" s="236">
        <v>205</v>
      </c>
      <c r="L95" s="236">
        <v>1324</v>
      </c>
      <c r="M95" s="237">
        <f>(L95*2.204622)</f>
        <v>2918.919528</v>
      </c>
      <c r="N95" s="238">
        <f>K95/(L95+0.001)</f>
        <v>0.15483371991410882</v>
      </c>
      <c r="O95" s="327" t="s">
        <v>1231</v>
      </c>
      <c r="P95" s="319"/>
      <c r="Q95" s="319"/>
      <c r="R95" s="319" t="s">
        <v>1065</v>
      </c>
      <c r="S95" s="319"/>
      <c r="T95" s="319"/>
      <c r="U95" s="319"/>
      <c r="V95" s="319"/>
      <c r="W95" s="319"/>
    </row>
    <row r="96" spans="8:23" ht="15" customHeight="1">
      <c r="H96" s="302"/>
      <c r="I96" s="384"/>
      <c r="J96" s="243" t="s">
        <v>1278</v>
      </c>
      <c r="K96" s="244">
        <v>3</v>
      </c>
      <c r="L96" s="244"/>
      <c r="M96" s="245"/>
      <c r="N96" s="246"/>
      <c r="O96" s="328"/>
      <c r="P96" s="320"/>
      <c r="Q96" s="320"/>
      <c r="R96" s="320"/>
      <c r="S96" s="320"/>
      <c r="T96" s="320"/>
      <c r="U96" s="320"/>
      <c r="V96" s="320"/>
      <c r="W96" s="320"/>
    </row>
    <row r="97" spans="8:23" ht="15" customHeight="1" thickBot="1">
      <c r="H97" s="302"/>
      <c r="I97" s="385"/>
      <c r="J97" s="239" t="s">
        <v>1267</v>
      </c>
      <c r="K97" s="240">
        <v>3</v>
      </c>
      <c r="L97" s="240"/>
      <c r="M97" s="241"/>
      <c r="N97" s="242"/>
      <c r="O97" s="330"/>
      <c r="P97" s="321"/>
      <c r="Q97" s="321"/>
      <c r="R97" s="321"/>
      <c r="S97" s="321"/>
      <c r="T97" s="321"/>
      <c r="U97" s="321"/>
      <c r="V97" s="321"/>
      <c r="W97" s="321"/>
    </row>
    <row r="98" spans="8:23" ht="15" customHeight="1" thickTop="1">
      <c r="H98" s="302"/>
      <c r="I98" s="386"/>
      <c r="J98" s="235" t="s">
        <v>1048</v>
      </c>
      <c r="K98" s="236">
        <v>538</v>
      </c>
      <c r="L98" s="236">
        <v>1358</v>
      </c>
      <c r="M98" s="237">
        <f>(L98*2.204622)</f>
        <v>2993.8766760000003</v>
      </c>
      <c r="N98" s="238">
        <f>K98/(L98+0.001)</f>
        <v>0.3961705477389192</v>
      </c>
      <c r="O98" s="327" t="s">
        <v>1233</v>
      </c>
      <c r="P98" s="319" t="s">
        <v>1049</v>
      </c>
      <c r="Q98" s="319"/>
      <c r="R98" s="319"/>
      <c r="S98" s="319"/>
      <c r="T98" s="319"/>
      <c r="U98" s="319"/>
      <c r="V98" s="319"/>
      <c r="W98" s="319"/>
    </row>
    <row r="99" spans="8:23" ht="15" customHeight="1">
      <c r="H99" s="302"/>
      <c r="I99" s="384"/>
      <c r="J99" s="243" t="s">
        <v>1262</v>
      </c>
      <c r="K99" s="244">
        <v>5</v>
      </c>
      <c r="L99" s="244"/>
      <c r="M99" s="245"/>
      <c r="N99" s="246"/>
      <c r="O99" s="328"/>
      <c r="P99" s="320"/>
      <c r="Q99" s="320"/>
      <c r="R99" s="320"/>
      <c r="S99" s="320"/>
      <c r="T99" s="320"/>
      <c r="U99" s="320"/>
      <c r="V99" s="320"/>
      <c r="W99" s="320"/>
    </row>
    <row r="100" spans="8:23" ht="15" customHeight="1">
      <c r="H100" s="302"/>
      <c r="I100" s="384"/>
      <c r="J100" s="243" t="s">
        <v>1275</v>
      </c>
      <c r="K100" s="244">
        <v>5</v>
      </c>
      <c r="L100" s="244"/>
      <c r="M100" s="245"/>
      <c r="N100" s="246"/>
      <c r="O100" s="328"/>
      <c r="P100" s="320"/>
      <c r="Q100" s="320"/>
      <c r="R100" s="320"/>
      <c r="S100" s="320"/>
      <c r="T100" s="320"/>
      <c r="U100" s="320"/>
      <c r="V100" s="320"/>
      <c r="W100" s="320"/>
    </row>
    <row r="101" spans="8:23" ht="15" customHeight="1" thickBot="1">
      <c r="H101" s="302"/>
      <c r="I101" s="385"/>
      <c r="J101" s="239" t="s">
        <v>1268</v>
      </c>
      <c r="K101" s="240">
        <v>2</v>
      </c>
      <c r="L101" s="240"/>
      <c r="M101" s="241"/>
      <c r="N101" s="242"/>
      <c r="O101" s="330"/>
      <c r="P101" s="321"/>
      <c r="Q101" s="321"/>
      <c r="R101" s="321"/>
      <c r="S101" s="321"/>
      <c r="T101" s="321"/>
      <c r="U101" s="321"/>
      <c r="V101" s="321"/>
      <c r="W101" s="321"/>
    </row>
    <row r="102" spans="8:23" ht="15" customHeight="1" thickTop="1">
      <c r="H102" s="302"/>
      <c r="I102" s="386"/>
      <c r="J102" s="235" t="s">
        <v>994</v>
      </c>
      <c r="K102" s="236">
        <v>596</v>
      </c>
      <c r="L102" s="236">
        <v>896</v>
      </c>
      <c r="M102" s="237">
        <f>(L102*2.204622)</f>
        <v>1975.341312</v>
      </c>
      <c r="N102" s="238">
        <f>K102/(L102+0.001)</f>
        <v>0.6651778290426016</v>
      </c>
      <c r="O102" s="327" t="s">
        <v>1235</v>
      </c>
      <c r="P102" s="319"/>
      <c r="Q102" s="319" t="s">
        <v>1177</v>
      </c>
      <c r="R102" s="319"/>
      <c r="S102" s="319"/>
      <c r="T102" s="319"/>
      <c r="U102" s="319"/>
      <c r="V102" s="319"/>
      <c r="W102" s="319"/>
    </row>
    <row r="103" spans="8:23" ht="15" customHeight="1">
      <c r="H103" s="302"/>
      <c r="I103" s="384"/>
      <c r="J103" s="243" t="s">
        <v>1262</v>
      </c>
      <c r="K103" s="244">
        <v>5</v>
      </c>
      <c r="L103" s="244"/>
      <c r="M103" s="245"/>
      <c r="N103" s="246"/>
      <c r="O103" s="328"/>
      <c r="P103" s="320"/>
      <c r="Q103" s="320"/>
      <c r="R103" s="320"/>
      <c r="S103" s="320"/>
      <c r="T103" s="320"/>
      <c r="U103" s="320"/>
      <c r="V103" s="320"/>
      <c r="W103" s="320"/>
    </row>
    <row r="104" spans="8:23" ht="15" customHeight="1" thickBot="1">
      <c r="H104" s="302"/>
      <c r="I104" s="385"/>
      <c r="J104" s="239" t="s">
        <v>1259</v>
      </c>
      <c r="K104" s="240">
        <v>5</v>
      </c>
      <c r="L104" s="240"/>
      <c r="M104" s="241"/>
      <c r="N104" s="242"/>
      <c r="O104" s="330"/>
      <c r="P104" s="321"/>
      <c r="Q104" s="321"/>
      <c r="R104" s="321"/>
      <c r="S104" s="321"/>
      <c r="T104" s="321"/>
      <c r="U104" s="321"/>
      <c r="V104" s="321"/>
      <c r="W104" s="321"/>
    </row>
    <row r="105" spans="8:23" ht="15" customHeight="1" thickTop="1">
      <c r="H105" s="302"/>
      <c r="I105" s="386"/>
      <c r="J105" s="235" t="s">
        <v>1051</v>
      </c>
      <c r="K105" s="236">
        <v>420</v>
      </c>
      <c r="L105" s="236">
        <v>1663</v>
      </c>
      <c r="M105" s="237">
        <f>(L105*2.204622)</f>
        <v>3666.286386</v>
      </c>
      <c r="N105" s="238">
        <f>K105/(L105+0.001)</f>
        <v>0.2525554705018217</v>
      </c>
      <c r="O105" s="327" t="s">
        <v>1233</v>
      </c>
      <c r="P105" s="319"/>
      <c r="Q105" s="319"/>
      <c r="R105" s="319"/>
      <c r="S105" s="319"/>
      <c r="T105" s="319" t="s">
        <v>1053</v>
      </c>
      <c r="U105" s="319"/>
      <c r="V105" s="319"/>
      <c r="W105" s="319"/>
    </row>
    <row r="106" spans="8:23" ht="15" customHeight="1">
      <c r="H106" s="302"/>
      <c r="I106" s="384"/>
      <c r="J106" s="243" t="s">
        <v>1275</v>
      </c>
      <c r="K106" s="244">
        <v>3</v>
      </c>
      <c r="L106" s="244"/>
      <c r="M106" s="245"/>
      <c r="N106" s="246"/>
      <c r="O106" s="328"/>
      <c r="P106" s="320"/>
      <c r="Q106" s="320"/>
      <c r="R106" s="320"/>
      <c r="S106" s="320"/>
      <c r="T106" s="320"/>
      <c r="U106" s="320"/>
      <c r="V106" s="320"/>
      <c r="W106" s="320"/>
    </row>
    <row r="107" spans="8:23" ht="15" customHeight="1" thickBot="1">
      <c r="H107" s="302"/>
      <c r="I107" s="385"/>
      <c r="J107" s="239" t="s">
        <v>1266</v>
      </c>
      <c r="K107" s="240">
        <v>3</v>
      </c>
      <c r="L107" s="240"/>
      <c r="M107" s="241"/>
      <c r="N107" s="242"/>
      <c r="O107" s="330"/>
      <c r="P107" s="321"/>
      <c r="Q107" s="321"/>
      <c r="R107" s="321"/>
      <c r="S107" s="321"/>
      <c r="T107" s="321"/>
      <c r="U107" s="321"/>
      <c r="V107" s="321"/>
      <c r="W107" s="321"/>
    </row>
    <row r="108" spans="8:23" ht="15" customHeight="1" thickTop="1">
      <c r="H108" s="302"/>
      <c r="I108" s="386"/>
      <c r="J108" s="235" t="s">
        <v>1135</v>
      </c>
      <c r="K108" s="236">
        <v>591</v>
      </c>
      <c r="L108" s="236">
        <v>1410</v>
      </c>
      <c r="M108" s="237">
        <f>(L108*2.204622)</f>
        <v>3108.5170200000002</v>
      </c>
      <c r="N108" s="238">
        <f>K108/(L108+0.001)</f>
        <v>0.41914863890167453</v>
      </c>
      <c r="O108" s="327" t="s">
        <v>1233</v>
      </c>
      <c r="P108" s="319"/>
      <c r="Q108" s="319"/>
      <c r="R108" s="319"/>
      <c r="S108" s="319"/>
      <c r="T108" s="319"/>
      <c r="U108" s="319" t="s">
        <v>1136</v>
      </c>
      <c r="V108" s="319"/>
      <c r="W108" s="319"/>
    </row>
    <row r="109" spans="8:23" ht="15" customHeight="1" thickBot="1">
      <c r="H109" s="302"/>
      <c r="I109" s="385"/>
      <c r="J109" s="239" t="s">
        <v>1277</v>
      </c>
      <c r="K109" s="240">
        <v>5</v>
      </c>
      <c r="L109" s="240"/>
      <c r="M109" s="241"/>
      <c r="N109" s="242"/>
      <c r="O109" s="330"/>
      <c r="P109" s="321"/>
      <c r="Q109" s="321"/>
      <c r="R109" s="321"/>
      <c r="S109" s="321"/>
      <c r="T109" s="321"/>
      <c r="U109" s="321"/>
      <c r="V109" s="321"/>
      <c r="W109" s="321"/>
    </row>
    <row r="110" spans="8:23" ht="15" customHeight="1" thickTop="1">
      <c r="H110" s="302"/>
      <c r="I110" s="386"/>
      <c r="J110" s="235" t="s">
        <v>995</v>
      </c>
      <c r="K110" s="236">
        <v>345</v>
      </c>
      <c r="L110" s="236">
        <v>1516</v>
      </c>
      <c r="M110" s="237">
        <f>(L110*2.204622)</f>
        <v>3342.206952</v>
      </c>
      <c r="N110" s="238">
        <f>K110/(L110+0.001)</f>
        <v>0.2275724092530282</v>
      </c>
      <c r="O110" s="327" t="s">
        <v>1233</v>
      </c>
      <c r="P110" s="319"/>
      <c r="Q110" s="319"/>
      <c r="R110" s="319" t="s">
        <v>1061</v>
      </c>
      <c r="S110" s="319"/>
      <c r="T110" s="319"/>
      <c r="U110" s="319"/>
      <c r="V110" s="319"/>
      <c r="W110" s="319"/>
    </row>
    <row r="111" spans="8:23" ht="15" customHeight="1">
      <c r="H111" s="302"/>
      <c r="I111" s="384"/>
      <c r="J111" s="243" t="s">
        <v>1253</v>
      </c>
      <c r="K111" s="244">
        <v>10</v>
      </c>
      <c r="L111" s="244"/>
      <c r="M111" s="245"/>
      <c r="N111" s="246"/>
      <c r="O111" s="328"/>
      <c r="P111" s="320"/>
      <c r="Q111" s="320"/>
      <c r="R111" s="320"/>
      <c r="S111" s="320"/>
      <c r="T111" s="320"/>
      <c r="U111" s="320"/>
      <c r="V111" s="320"/>
      <c r="W111" s="320"/>
    </row>
    <row r="112" spans="8:23" ht="15" customHeight="1">
      <c r="H112" s="302"/>
      <c r="I112" s="384"/>
      <c r="J112" s="243" t="s">
        <v>1265</v>
      </c>
      <c r="K112" s="244">
        <v>5</v>
      </c>
      <c r="L112" s="244"/>
      <c r="M112" s="245"/>
      <c r="N112" s="246"/>
      <c r="O112" s="328"/>
      <c r="P112" s="320"/>
      <c r="Q112" s="320"/>
      <c r="R112" s="320"/>
      <c r="S112" s="320"/>
      <c r="T112" s="320"/>
      <c r="U112" s="320"/>
      <c r="V112" s="320"/>
      <c r="W112" s="320"/>
    </row>
    <row r="113" spans="8:23" ht="15" customHeight="1">
      <c r="H113" s="302"/>
      <c r="I113" s="384"/>
      <c r="J113" s="243" t="s">
        <v>1274</v>
      </c>
      <c r="K113" s="244">
        <v>5</v>
      </c>
      <c r="L113" s="244"/>
      <c r="M113" s="245"/>
      <c r="N113" s="246"/>
      <c r="O113" s="328"/>
      <c r="P113" s="320"/>
      <c r="Q113" s="320"/>
      <c r="R113" s="320"/>
      <c r="S113" s="320"/>
      <c r="T113" s="320"/>
      <c r="U113" s="320"/>
      <c r="V113" s="320"/>
      <c r="W113" s="320"/>
    </row>
    <row r="114" spans="8:23" ht="15" customHeight="1">
      <c r="H114" s="302"/>
      <c r="I114" s="384"/>
      <c r="J114" s="243" t="s">
        <v>1266</v>
      </c>
      <c r="K114" s="244">
        <v>5</v>
      </c>
      <c r="L114" s="244"/>
      <c r="M114" s="245"/>
      <c r="N114" s="246"/>
      <c r="O114" s="328"/>
      <c r="P114" s="320"/>
      <c r="Q114" s="320"/>
      <c r="R114" s="320"/>
      <c r="S114" s="320"/>
      <c r="T114" s="320"/>
      <c r="U114" s="320"/>
      <c r="V114" s="320"/>
      <c r="W114" s="320"/>
    </row>
    <row r="115" spans="8:23" ht="15" customHeight="1" thickBot="1">
      <c r="H115" s="302"/>
      <c r="I115" s="385"/>
      <c r="J115" s="239" t="s">
        <v>1271</v>
      </c>
      <c r="K115" s="240">
        <v>5</v>
      </c>
      <c r="L115" s="240"/>
      <c r="M115" s="241"/>
      <c r="N115" s="242"/>
      <c r="O115" s="330"/>
      <c r="P115" s="321"/>
      <c r="Q115" s="321"/>
      <c r="R115" s="321"/>
      <c r="S115" s="321"/>
      <c r="T115" s="321"/>
      <c r="U115" s="321"/>
      <c r="V115" s="321"/>
      <c r="W115" s="321"/>
    </row>
    <row r="116" spans="8:23" ht="15" customHeight="1" thickTop="1">
      <c r="H116" s="302"/>
      <c r="I116" s="386"/>
      <c r="J116" s="251" t="s">
        <v>1052</v>
      </c>
      <c r="K116" s="236">
        <v>862</v>
      </c>
      <c r="L116" s="236">
        <v>879</v>
      </c>
      <c r="M116" s="237">
        <f>(L116*2.204622)</f>
        <v>1937.862738</v>
      </c>
      <c r="N116" s="238">
        <f>K116/(L116+0.001)</f>
        <v>0.9806587250753981</v>
      </c>
      <c r="O116" s="327" t="s">
        <v>1235</v>
      </c>
      <c r="P116" s="319"/>
      <c r="Q116" s="319"/>
      <c r="R116" s="319"/>
      <c r="S116" s="319"/>
      <c r="T116" s="319"/>
      <c r="U116" s="319"/>
      <c r="V116" s="319"/>
      <c r="W116" s="319"/>
    </row>
    <row r="117" spans="8:23" ht="15" customHeight="1">
      <c r="H117" s="302"/>
      <c r="I117" s="384"/>
      <c r="J117" s="243" t="s">
        <v>1254</v>
      </c>
      <c r="K117" s="244">
        <v>5</v>
      </c>
      <c r="L117" s="244"/>
      <c r="M117" s="245"/>
      <c r="N117" s="246"/>
      <c r="O117" s="328"/>
      <c r="P117" s="320"/>
      <c r="Q117" s="320"/>
      <c r="R117" s="320"/>
      <c r="S117" s="320"/>
      <c r="T117" s="320"/>
      <c r="U117" s="320"/>
      <c r="V117" s="320"/>
      <c r="W117" s="320"/>
    </row>
    <row r="118" spans="8:23" ht="15" customHeight="1">
      <c r="H118" s="302"/>
      <c r="I118" s="384"/>
      <c r="J118" s="243" t="s">
        <v>1274</v>
      </c>
      <c r="K118" s="244">
        <v>5</v>
      </c>
      <c r="L118" s="244"/>
      <c r="M118" s="245"/>
      <c r="N118" s="246"/>
      <c r="O118" s="328"/>
      <c r="P118" s="320"/>
      <c r="Q118" s="320"/>
      <c r="R118" s="320"/>
      <c r="S118" s="320"/>
      <c r="T118" s="320"/>
      <c r="U118" s="320"/>
      <c r="V118" s="320"/>
      <c r="W118" s="320"/>
    </row>
    <row r="119" spans="8:23" ht="15" customHeight="1">
      <c r="H119" s="302"/>
      <c r="I119" s="384"/>
      <c r="J119" s="243" t="s">
        <v>1273</v>
      </c>
      <c r="K119" s="244">
        <v>1</v>
      </c>
      <c r="L119" s="244"/>
      <c r="M119" s="245"/>
      <c r="N119" s="246"/>
      <c r="O119" s="328"/>
      <c r="P119" s="320"/>
      <c r="Q119" s="320"/>
      <c r="R119" s="320"/>
      <c r="S119" s="320"/>
      <c r="T119" s="320"/>
      <c r="U119" s="320"/>
      <c r="V119" s="320"/>
      <c r="W119" s="320"/>
    </row>
    <row r="120" spans="8:23" ht="15" customHeight="1">
      <c r="H120" s="302"/>
      <c r="I120" s="384"/>
      <c r="J120" s="243" t="s">
        <v>1272</v>
      </c>
      <c r="K120" s="244">
        <v>5</v>
      </c>
      <c r="L120" s="244"/>
      <c r="M120" s="245"/>
      <c r="N120" s="246"/>
      <c r="O120" s="328"/>
      <c r="P120" s="320"/>
      <c r="Q120" s="320"/>
      <c r="R120" s="320"/>
      <c r="S120" s="320"/>
      <c r="T120" s="320"/>
      <c r="U120" s="320"/>
      <c r="V120" s="320"/>
      <c r="W120" s="320"/>
    </row>
    <row r="121" spans="8:23" ht="15" customHeight="1" thickBot="1">
      <c r="H121" s="302"/>
      <c r="I121" s="385"/>
      <c r="J121" s="239" t="s">
        <v>1267</v>
      </c>
      <c r="K121" s="240">
        <v>5</v>
      </c>
      <c r="L121" s="240"/>
      <c r="M121" s="241"/>
      <c r="N121" s="242"/>
      <c r="O121" s="330"/>
      <c r="P121" s="321"/>
      <c r="Q121" s="321"/>
      <c r="R121" s="321"/>
      <c r="S121" s="321"/>
      <c r="T121" s="321"/>
      <c r="U121" s="321"/>
      <c r="V121" s="321"/>
      <c r="W121" s="321"/>
    </row>
    <row r="122" spans="8:23" ht="15" customHeight="1" thickTop="1">
      <c r="H122" s="302"/>
      <c r="I122" s="386"/>
      <c r="J122" s="251" t="s">
        <v>1044</v>
      </c>
      <c r="K122" s="236">
        <v>395</v>
      </c>
      <c r="L122" s="236">
        <v>1380</v>
      </c>
      <c r="M122" s="237">
        <f>(L122*2.204622)</f>
        <v>3042.37836</v>
      </c>
      <c r="N122" s="238">
        <f>K122/(L122+0.001)</f>
        <v>0.2862316766437126</v>
      </c>
      <c r="O122" s="327" t="s">
        <v>1233</v>
      </c>
      <c r="P122" s="319"/>
      <c r="Q122" s="319"/>
      <c r="R122" s="319"/>
      <c r="S122" s="319"/>
      <c r="T122" s="319"/>
      <c r="U122" s="319"/>
      <c r="V122" s="319"/>
      <c r="W122" s="319"/>
    </row>
    <row r="123" spans="8:23" ht="15" customHeight="1">
      <c r="H123" s="302"/>
      <c r="I123" s="384"/>
      <c r="J123" s="243" t="s">
        <v>1280</v>
      </c>
      <c r="K123" s="244">
        <v>5</v>
      </c>
      <c r="L123" s="257"/>
      <c r="M123" s="245"/>
      <c r="N123" s="246"/>
      <c r="O123" s="328"/>
      <c r="P123" s="320"/>
      <c r="Q123" s="320"/>
      <c r="R123" s="320"/>
      <c r="S123" s="320"/>
      <c r="T123" s="320"/>
      <c r="U123" s="320"/>
      <c r="V123" s="320"/>
      <c r="W123" s="320"/>
    </row>
    <row r="124" spans="8:23" ht="15" customHeight="1">
      <c r="H124" s="302"/>
      <c r="I124" s="384"/>
      <c r="J124" s="243" t="s">
        <v>1254</v>
      </c>
      <c r="K124" s="244">
        <v>5</v>
      </c>
      <c r="L124" s="257"/>
      <c r="M124" s="245"/>
      <c r="N124" s="246"/>
      <c r="O124" s="328"/>
      <c r="P124" s="320"/>
      <c r="Q124" s="320"/>
      <c r="R124" s="320"/>
      <c r="S124" s="320"/>
      <c r="T124" s="320"/>
      <c r="U124" s="320"/>
      <c r="V124" s="320"/>
      <c r="W124" s="320"/>
    </row>
    <row r="125" spans="8:23" ht="15" customHeight="1" thickBot="1">
      <c r="H125" s="332"/>
      <c r="I125" s="390"/>
      <c r="J125" s="247" t="s">
        <v>1274</v>
      </c>
      <c r="K125" s="248">
        <v>5</v>
      </c>
      <c r="L125" s="259"/>
      <c r="M125" s="249"/>
      <c r="N125" s="250"/>
      <c r="O125" s="329"/>
      <c r="P125" s="322"/>
      <c r="Q125" s="322"/>
      <c r="R125" s="322"/>
      <c r="S125" s="322"/>
      <c r="T125" s="322"/>
      <c r="U125" s="322"/>
      <c r="V125" s="322"/>
      <c r="W125" s="322"/>
    </row>
    <row r="126" spans="8:23" ht="15" customHeight="1" thickTop="1">
      <c r="H126" s="383" t="s">
        <v>997</v>
      </c>
      <c r="I126" s="391"/>
      <c r="J126" s="256" t="s">
        <v>998</v>
      </c>
      <c r="K126" s="253">
        <v>503</v>
      </c>
      <c r="L126" s="253">
        <v>1853</v>
      </c>
      <c r="M126" s="254">
        <f>(L126*2.204622)</f>
        <v>4085.1645660000004</v>
      </c>
      <c r="N126" s="255">
        <f>K126/(L126+0.001)</f>
        <v>0.27145155345302024</v>
      </c>
      <c r="O126" s="331" t="s">
        <v>1233</v>
      </c>
      <c r="P126" s="323"/>
      <c r="Q126" s="323"/>
      <c r="R126" s="323" t="s">
        <v>1065</v>
      </c>
      <c r="S126" s="323"/>
      <c r="T126" s="323"/>
      <c r="U126" s="323"/>
      <c r="V126" s="323"/>
      <c r="W126" s="323"/>
    </row>
    <row r="127" spans="8:23" ht="15" customHeight="1">
      <c r="H127" s="302"/>
      <c r="I127" s="384"/>
      <c r="J127" s="243" t="s">
        <v>1272</v>
      </c>
      <c r="K127" s="244">
        <v>5</v>
      </c>
      <c r="L127" s="244"/>
      <c r="M127" s="245"/>
      <c r="N127" s="246"/>
      <c r="O127" s="328"/>
      <c r="P127" s="320"/>
      <c r="Q127" s="320"/>
      <c r="R127" s="320"/>
      <c r="S127" s="320"/>
      <c r="T127" s="320"/>
      <c r="U127" s="320"/>
      <c r="V127" s="320"/>
      <c r="W127" s="320"/>
    </row>
    <row r="128" spans="8:23" ht="15" customHeight="1" thickBot="1">
      <c r="H128" s="302"/>
      <c r="I128" s="385"/>
      <c r="J128" s="239" t="s">
        <v>1273</v>
      </c>
      <c r="K128" s="240">
        <v>1</v>
      </c>
      <c r="L128" s="240"/>
      <c r="M128" s="241"/>
      <c r="N128" s="242"/>
      <c r="O128" s="330"/>
      <c r="P128" s="321"/>
      <c r="Q128" s="321"/>
      <c r="R128" s="321"/>
      <c r="S128" s="321"/>
      <c r="T128" s="321"/>
      <c r="U128" s="321"/>
      <c r="V128" s="321"/>
      <c r="W128" s="321"/>
    </row>
    <row r="129" spans="8:23" ht="15" customHeight="1" thickTop="1">
      <c r="H129" s="302"/>
      <c r="I129" s="386"/>
      <c r="J129" s="251" t="s">
        <v>999</v>
      </c>
      <c r="K129" s="236">
        <v>867</v>
      </c>
      <c r="L129" s="236">
        <v>871</v>
      </c>
      <c r="M129" s="237">
        <f>(L129*2.204622)</f>
        <v>1920.225762</v>
      </c>
      <c r="N129" s="238">
        <f>K129/(L129+0.001)</f>
        <v>0.9954064346654022</v>
      </c>
      <c r="O129" s="327" t="s">
        <v>1234</v>
      </c>
      <c r="P129" s="319"/>
      <c r="Q129" s="319"/>
      <c r="R129" s="319"/>
      <c r="S129" s="319"/>
      <c r="T129" s="319"/>
      <c r="U129" s="319"/>
      <c r="V129" s="319"/>
      <c r="W129" s="319"/>
    </row>
    <row r="130" spans="8:23" ht="15" customHeight="1">
      <c r="H130" s="302"/>
      <c r="I130" s="384"/>
      <c r="J130" s="243" t="s">
        <v>107</v>
      </c>
      <c r="K130" s="244">
        <v>5</v>
      </c>
      <c r="L130" s="244"/>
      <c r="M130" s="245"/>
      <c r="N130" s="246"/>
      <c r="O130" s="328"/>
      <c r="P130" s="320"/>
      <c r="Q130" s="320"/>
      <c r="R130" s="320"/>
      <c r="S130" s="320"/>
      <c r="T130" s="320"/>
      <c r="U130" s="320"/>
      <c r="V130" s="320"/>
      <c r="W130" s="320"/>
    </row>
    <row r="131" spans="8:23" ht="15" customHeight="1" thickBot="1">
      <c r="H131" s="302"/>
      <c r="I131" s="385"/>
      <c r="J131" s="239" t="s">
        <v>105</v>
      </c>
      <c r="K131" s="240">
        <v>5</v>
      </c>
      <c r="L131" s="240"/>
      <c r="M131" s="241"/>
      <c r="N131" s="242"/>
      <c r="O131" s="330"/>
      <c r="P131" s="321"/>
      <c r="Q131" s="321"/>
      <c r="R131" s="321"/>
      <c r="S131" s="321"/>
      <c r="T131" s="321"/>
      <c r="U131" s="321"/>
      <c r="V131" s="321"/>
      <c r="W131" s="321"/>
    </row>
    <row r="132" spans="8:23" ht="15" customHeight="1" thickTop="1">
      <c r="H132" s="302"/>
      <c r="I132" s="386"/>
      <c r="J132" s="235" t="s">
        <v>1138</v>
      </c>
      <c r="K132" s="236">
        <v>850</v>
      </c>
      <c r="L132" s="236">
        <v>1565</v>
      </c>
      <c r="M132" s="237">
        <f>(L132*2.204622)</f>
        <v>3450.23343</v>
      </c>
      <c r="N132" s="238">
        <f>K132/(L132+0.001)</f>
        <v>0.543130643367001</v>
      </c>
      <c r="O132" s="327" t="s">
        <v>1234</v>
      </c>
      <c r="P132" s="319"/>
      <c r="Q132" s="319"/>
      <c r="R132" s="319"/>
      <c r="S132" s="319"/>
      <c r="T132" s="319"/>
      <c r="U132" s="319" t="s">
        <v>1140</v>
      </c>
      <c r="V132" s="319"/>
      <c r="W132" s="319"/>
    </row>
    <row r="133" spans="8:23" ht="15" customHeight="1">
      <c r="H133" s="302"/>
      <c r="I133" s="384"/>
      <c r="J133" s="243" t="s">
        <v>105</v>
      </c>
      <c r="K133" s="244">
        <v>5</v>
      </c>
      <c r="L133" s="244"/>
      <c r="M133" s="245"/>
      <c r="N133" s="246"/>
      <c r="O133" s="328"/>
      <c r="P133" s="320"/>
      <c r="Q133" s="320"/>
      <c r="R133" s="320"/>
      <c r="S133" s="320"/>
      <c r="T133" s="320"/>
      <c r="U133" s="320"/>
      <c r="V133" s="320"/>
      <c r="W133" s="320"/>
    </row>
    <row r="134" spans="8:23" ht="15" customHeight="1">
      <c r="H134" s="302"/>
      <c r="I134" s="384"/>
      <c r="J134" s="243" t="s">
        <v>1274</v>
      </c>
      <c r="K134" s="244">
        <v>5</v>
      </c>
      <c r="L134" s="244"/>
      <c r="M134" s="245"/>
      <c r="N134" s="246"/>
      <c r="O134" s="328"/>
      <c r="P134" s="320"/>
      <c r="Q134" s="320"/>
      <c r="R134" s="320"/>
      <c r="S134" s="320"/>
      <c r="T134" s="320"/>
      <c r="U134" s="320"/>
      <c r="V134" s="320"/>
      <c r="W134" s="320"/>
    </row>
    <row r="135" spans="8:23" ht="15" customHeight="1">
      <c r="H135" s="302"/>
      <c r="I135" s="384"/>
      <c r="J135" s="243" t="s">
        <v>1275</v>
      </c>
      <c r="K135" s="244">
        <v>5</v>
      </c>
      <c r="L135" s="244"/>
      <c r="M135" s="245"/>
      <c r="N135" s="246"/>
      <c r="O135" s="328"/>
      <c r="P135" s="320"/>
      <c r="Q135" s="320"/>
      <c r="R135" s="320"/>
      <c r="S135" s="320"/>
      <c r="T135" s="320"/>
      <c r="U135" s="320"/>
      <c r="V135" s="320"/>
      <c r="W135" s="320"/>
    </row>
    <row r="136" spans="8:23" ht="15" customHeight="1">
      <c r="H136" s="302"/>
      <c r="I136" s="384"/>
      <c r="J136" s="243" t="s">
        <v>1276</v>
      </c>
      <c r="K136" s="244">
        <v>5</v>
      </c>
      <c r="L136" s="244"/>
      <c r="M136" s="245"/>
      <c r="N136" s="246"/>
      <c r="O136" s="328"/>
      <c r="P136" s="320"/>
      <c r="Q136" s="320"/>
      <c r="R136" s="320"/>
      <c r="S136" s="320"/>
      <c r="T136" s="320"/>
      <c r="U136" s="320"/>
      <c r="V136" s="320"/>
      <c r="W136" s="320"/>
    </row>
    <row r="137" spans="8:23" ht="15" customHeight="1" thickBot="1">
      <c r="H137" s="302"/>
      <c r="I137" s="385"/>
      <c r="J137" s="239" t="s">
        <v>104</v>
      </c>
      <c r="K137" s="240">
        <v>5</v>
      </c>
      <c r="L137" s="240"/>
      <c r="M137" s="241"/>
      <c r="N137" s="242"/>
      <c r="O137" s="330"/>
      <c r="P137" s="321"/>
      <c r="Q137" s="321"/>
      <c r="R137" s="321"/>
      <c r="S137" s="321"/>
      <c r="T137" s="321"/>
      <c r="U137" s="321"/>
      <c r="V137" s="321"/>
      <c r="W137" s="321"/>
    </row>
    <row r="138" spans="8:23" ht="15" customHeight="1" thickTop="1">
      <c r="H138" s="302"/>
      <c r="I138" s="386"/>
      <c r="J138" s="235" t="s">
        <v>1117</v>
      </c>
      <c r="K138" s="236">
        <v>354</v>
      </c>
      <c r="L138" s="236">
        <v>1610</v>
      </c>
      <c r="M138" s="237">
        <f>(L138*2.204622)</f>
        <v>3549.44142</v>
      </c>
      <c r="N138" s="238">
        <f>K138/(L138+0.001)</f>
        <v>0.21987563982879513</v>
      </c>
      <c r="O138" s="327" t="s">
        <v>1232</v>
      </c>
      <c r="P138" s="319"/>
      <c r="Q138" s="319"/>
      <c r="R138" s="319"/>
      <c r="S138" s="319"/>
      <c r="T138" s="319"/>
      <c r="U138" s="319"/>
      <c r="V138" s="319" t="s">
        <v>1173</v>
      </c>
      <c r="W138" s="319"/>
    </row>
    <row r="139" spans="8:23" ht="15" customHeight="1">
      <c r="H139" s="302"/>
      <c r="I139" s="384"/>
      <c r="J139" s="243" t="s">
        <v>1277</v>
      </c>
      <c r="K139" s="244">
        <v>5</v>
      </c>
      <c r="L139" s="244"/>
      <c r="M139" s="245"/>
      <c r="N139" s="246"/>
      <c r="O139" s="328"/>
      <c r="P139" s="320"/>
      <c r="Q139" s="320"/>
      <c r="R139" s="320"/>
      <c r="S139" s="320"/>
      <c r="T139" s="320"/>
      <c r="U139" s="320"/>
      <c r="V139" s="320"/>
      <c r="W139" s="320"/>
    </row>
    <row r="140" spans="8:23" ht="15" customHeight="1">
      <c r="H140" s="302"/>
      <c r="I140" s="384"/>
      <c r="J140" s="243" t="s">
        <v>1262</v>
      </c>
      <c r="K140" s="244">
        <v>5</v>
      </c>
      <c r="L140" s="244"/>
      <c r="M140" s="245"/>
      <c r="N140" s="246"/>
      <c r="O140" s="328"/>
      <c r="P140" s="320"/>
      <c r="Q140" s="320"/>
      <c r="R140" s="320"/>
      <c r="S140" s="320"/>
      <c r="T140" s="320"/>
      <c r="U140" s="320"/>
      <c r="V140" s="320"/>
      <c r="W140" s="320"/>
    </row>
    <row r="141" spans="8:23" ht="15" customHeight="1" thickBot="1">
      <c r="H141" s="302"/>
      <c r="I141" s="385"/>
      <c r="J141" s="239" t="s">
        <v>1266</v>
      </c>
      <c r="K141" s="240">
        <v>5</v>
      </c>
      <c r="L141" s="240"/>
      <c r="M141" s="241"/>
      <c r="N141" s="242"/>
      <c r="O141" s="330"/>
      <c r="P141" s="321"/>
      <c r="Q141" s="321"/>
      <c r="R141" s="321"/>
      <c r="S141" s="321"/>
      <c r="T141" s="321"/>
      <c r="U141" s="321"/>
      <c r="V141" s="321"/>
      <c r="W141" s="321"/>
    </row>
    <row r="142" spans="8:23" ht="15" customHeight="1" thickTop="1">
      <c r="H142" s="302"/>
      <c r="I142" s="386"/>
      <c r="J142" s="260" t="s">
        <v>1139</v>
      </c>
      <c r="K142" s="261">
        <v>436</v>
      </c>
      <c r="L142" s="261">
        <v>1039</v>
      </c>
      <c r="M142" s="262">
        <f>(L142*2.204622)</f>
        <v>2290.602258</v>
      </c>
      <c r="N142" s="263">
        <f>K142/(L142+0.001)</f>
        <v>0.4196338598326662</v>
      </c>
      <c r="O142" s="327" t="s">
        <v>1234</v>
      </c>
      <c r="P142" s="319"/>
      <c r="Q142" s="319"/>
      <c r="R142" s="319"/>
      <c r="S142" s="319"/>
      <c r="T142" s="319"/>
      <c r="U142" s="319" t="s">
        <v>1141</v>
      </c>
      <c r="V142" s="319"/>
      <c r="W142" s="319"/>
    </row>
    <row r="143" spans="8:23" ht="15" customHeight="1">
      <c r="H143" s="302"/>
      <c r="I143" s="384"/>
      <c r="J143" s="264" t="s">
        <v>1272</v>
      </c>
      <c r="K143" s="265">
        <v>5</v>
      </c>
      <c r="L143" s="265"/>
      <c r="M143" s="266"/>
      <c r="N143" s="267"/>
      <c r="O143" s="328"/>
      <c r="P143" s="320"/>
      <c r="Q143" s="320"/>
      <c r="R143" s="320"/>
      <c r="S143" s="320"/>
      <c r="T143" s="320"/>
      <c r="U143" s="320"/>
      <c r="V143" s="320"/>
      <c r="W143" s="320"/>
    </row>
    <row r="144" spans="8:23" ht="15" customHeight="1">
      <c r="H144" s="302"/>
      <c r="I144" s="384"/>
      <c r="J144" s="264" t="s">
        <v>1278</v>
      </c>
      <c r="K144" s="265">
        <v>8</v>
      </c>
      <c r="L144" s="265"/>
      <c r="M144" s="266"/>
      <c r="N144" s="267"/>
      <c r="O144" s="328"/>
      <c r="P144" s="320"/>
      <c r="Q144" s="320"/>
      <c r="R144" s="320"/>
      <c r="S144" s="320"/>
      <c r="T144" s="320"/>
      <c r="U144" s="320"/>
      <c r="V144" s="320"/>
      <c r="W144" s="320"/>
    </row>
    <row r="145" spans="8:23" ht="15" customHeight="1" thickBot="1">
      <c r="H145" s="302"/>
      <c r="I145" s="385"/>
      <c r="J145" s="268" t="s">
        <v>1273</v>
      </c>
      <c r="K145" s="269">
        <v>1</v>
      </c>
      <c r="L145" s="269"/>
      <c r="M145" s="270"/>
      <c r="N145" s="271"/>
      <c r="O145" s="330"/>
      <c r="P145" s="321"/>
      <c r="Q145" s="321"/>
      <c r="R145" s="321"/>
      <c r="S145" s="321"/>
      <c r="T145" s="321"/>
      <c r="U145" s="321"/>
      <c r="V145" s="321"/>
      <c r="W145" s="321"/>
    </row>
    <row r="146" spans="8:23" ht="15" customHeight="1" thickTop="1">
      <c r="H146" s="302"/>
      <c r="I146" s="386"/>
      <c r="J146" s="235" t="s">
        <v>1000</v>
      </c>
      <c r="K146" s="236">
        <v>473</v>
      </c>
      <c r="L146" s="236">
        <v>1100</v>
      </c>
      <c r="M146" s="237">
        <f>(L146*2.204622)</f>
        <v>2425.0842000000002</v>
      </c>
      <c r="N146" s="238">
        <f>K146/(L146+0.001)</f>
        <v>0.42999960909126445</v>
      </c>
      <c r="O146" s="327" t="s">
        <v>1234</v>
      </c>
      <c r="P146" s="319"/>
      <c r="Q146" s="319"/>
      <c r="R146" s="319" t="s">
        <v>1061</v>
      </c>
      <c r="S146" s="319"/>
      <c r="T146" s="319"/>
      <c r="U146" s="319"/>
      <c r="V146" s="319"/>
      <c r="W146" s="319"/>
    </row>
    <row r="147" spans="8:23" ht="15" customHeight="1">
      <c r="H147" s="302"/>
      <c r="I147" s="384"/>
      <c r="J147" s="243" t="s">
        <v>1271</v>
      </c>
      <c r="K147" s="244">
        <v>10</v>
      </c>
      <c r="L147" s="244"/>
      <c r="M147" s="245"/>
      <c r="N147" s="246"/>
      <c r="O147" s="328"/>
      <c r="P147" s="320"/>
      <c r="Q147" s="320"/>
      <c r="R147" s="320"/>
      <c r="S147" s="320"/>
      <c r="T147" s="320"/>
      <c r="U147" s="320"/>
      <c r="V147" s="320"/>
      <c r="W147" s="320"/>
    </row>
    <row r="148" spans="8:23" ht="15" customHeight="1">
      <c r="H148" s="302"/>
      <c r="I148" s="384"/>
      <c r="J148" s="243" t="s">
        <v>1265</v>
      </c>
      <c r="K148" s="244">
        <v>10</v>
      </c>
      <c r="L148" s="244"/>
      <c r="M148" s="245"/>
      <c r="N148" s="246"/>
      <c r="O148" s="328"/>
      <c r="P148" s="320"/>
      <c r="Q148" s="320"/>
      <c r="R148" s="320"/>
      <c r="S148" s="320"/>
      <c r="T148" s="320"/>
      <c r="U148" s="320"/>
      <c r="V148" s="320"/>
      <c r="W148" s="320"/>
    </row>
    <row r="149" spans="8:23" ht="15" customHeight="1" thickBot="1">
      <c r="H149" s="302"/>
      <c r="I149" s="385"/>
      <c r="J149" s="239" t="s">
        <v>1267</v>
      </c>
      <c r="K149" s="240">
        <v>10</v>
      </c>
      <c r="L149" s="240"/>
      <c r="M149" s="241"/>
      <c r="N149" s="242"/>
      <c r="O149" s="330"/>
      <c r="P149" s="321"/>
      <c r="Q149" s="321"/>
      <c r="R149" s="321"/>
      <c r="S149" s="321"/>
      <c r="T149" s="321"/>
      <c r="U149" s="321"/>
      <c r="V149" s="321"/>
      <c r="W149" s="321"/>
    </row>
    <row r="150" spans="8:23" ht="15" customHeight="1" thickTop="1">
      <c r="H150" s="302"/>
      <c r="I150" s="386"/>
      <c r="J150" s="235" t="s">
        <v>1001</v>
      </c>
      <c r="K150" s="236">
        <v>617</v>
      </c>
      <c r="L150" s="236">
        <v>1087</v>
      </c>
      <c r="M150" s="237">
        <f>(L150*2.204622)</f>
        <v>2396.424114</v>
      </c>
      <c r="N150" s="238">
        <f>K150/(L150+0.001)</f>
        <v>0.5676167731216438</v>
      </c>
      <c r="O150" s="327" t="s">
        <v>1234</v>
      </c>
      <c r="P150" s="319"/>
      <c r="Q150" s="319"/>
      <c r="R150" s="319" t="s">
        <v>1062</v>
      </c>
      <c r="S150" s="319"/>
      <c r="T150" s="319"/>
      <c r="U150" s="319"/>
      <c r="V150" s="319"/>
      <c r="W150" s="319"/>
    </row>
    <row r="151" spans="8:23" ht="15" customHeight="1">
      <c r="H151" s="302"/>
      <c r="I151" s="384"/>
      <c r="J151" s="243" t="s">
        <v>105</v>
      </c>
      <c r="K151" s="244">
        <v>5</v>
      </c>
      <c r="L151" s="244"/>
      <c r="M151" s="245"/>
      <c r="N151" s="246"/>
      <c r="O151" s="328"/>
      <c r="P151" s="320"/>
      <c r="Q151" s="320"/>
      <c r="R151" s="320"/>
      <c r="S151" s="320"/>
      <c r="T151" s="320"/>
      <c r="U151" s="320"/>
      <c r="V151" s="320"/>
      <c r="W151" s="320"/>
    </row>
    <row r="152" spans="8:23" ht="15" customHeight="1" thickBot="1">
      <c r="H152" s="302"/>
      <c r="I152" s="385"/>
      <c r="J152" s="239" t="s">
        <v>1276</v>
      </c>
      <c r="K152" s="240">
        <v>5</v>
      </c>
      <c r="L152" s="240"/>
      <c r="M152" s="241"/>
      <c r="N152" s="242"/>
      <c r="O152" s="330"/>
      <c r="P152" s="321"/>
      <c r="Q152" s="321"/>
      <c r="R152" s="321"/>
      <c r="S152" s="321"/>
      <c r="T152" s="321"/>
      <c r="U152" s="321"/>
      <c r="V152" s="321"/>
      <c r="W152" s="321"/>
    </row>
    <row r="153" spans="8:23" ht="15" customHeight="1" thickTop="1">
      <c r="H153" s="302"/>
      <c r="I153" s="386"/>
      <c r="J153" s="235" t="s">
        <v>1137</v>
      </c>
      <c r="K153" s="236">
        <v>891</v>
      </c>
      <c r="L153" s="236">
        <v>550</v>
      </c>
      <c r="M153" s="237">
        <f>(L153*2.204622)</f>
        <v>1212.5421000000001</v>
      </c>
      <c r="N153" s="238">
        <f>K153/(L153+0.001)</f>
        <v>1.61999705455081</v>
      </c>
      <c r="O153" s="327" t="s">
        <v>1234</v>
      </c>
      <c r="P153" s="319"/>
      <c r="Q153" s="319"/>
      <c r="R153" s="319"/>
      <c r="S153" s="319"/>
      <c r="T153" s="319"/>
      <c r="U153" s="319" t="s">
        <v>1137</v>
      </c>
      <c r="V153" s="319"/>
      <c r="W153" s="319"/>
    </row>
    <row r="154" spans="8:23" ht="15" customHeight="1">
      <c r="H154" s="302"/>
      <c r="I154" s="384"/>
      <c r="J154" s="243" t="s">
        <v>1265</v>
      </c>
      <c r="K154" s="244">
        <v>20</v>
      </c>
      <c r="L154" s="244"/>
      <c r="M154" s="245"/>
      <c r="N154" s="246"/>
      <c r="O154" s="328"/>
      <c r="P154" s="320"/>
      <c r="Q154" s="320"/>
      <c r="R154" s="320"/>
      <c r="S154" s="320"/>
      <c r="T154" s="320"/>
      <c r="U154" s="320"/>
      <c r="V154" s="320"/>
      <c r="W154" s="320"/>
    </row>
    <row r="155" spans="8:23" ht="15" customHeight="1">
      <c r="H155" s="302"/>
      <c r="I155" s="384"/>
      <c r="J155" s="243" t="s">
        <v>106</v>
      </c>
      <c r="K155" s="244">
        <v>20</v>
      </c>
      <c r="L155" s="244"/>
      <c r="M155" s="245"/>
      <c r="N155" s="246"/>
      <c r="O155" s="328"/>
      <c r="P155" s="320"/>
      <c r="Q155" s="320"/>
      <c r="R155" s="320"/>
      <c r="S155" s="320"/>
      <c r="T155" s="320"/>
      <c r="U155" s="320"/>
      <c r="V155" s="320"/>
      <c r="W155" s="320"/>
    </row>
    <row r="156" spans="8:23" ht="15" customHeight="1">
      <c r="H156" s="302"/>
      <c r="I156" s="384"/>
      <c r="J156" s="243" t="s">
        <v>1259</v>
      </c>
      <c r="K156" s="244">
        <v>20</v>
      </c>
      <c r="L156" s="244"/>
      <c r="M156" s="245"/>
      <c r="N156" s="246"/>
      <c r="O156" s="328"/>
      <c r="P156" s="320"/>
      <c r="Q156" s="320"/>
      <c r="R156" s="320"/>
      <c r="S156" s="320"/>
      <c r="T156" s="320"/>
      <c r="U156" s="320"/>
      <c r="V156" s="320"/>
      <c r="W156" s="320"/>
    </row>
    <row r="157" spans="8:23" ht="15" customHeight="1">
      <c r="H157" s="302"/>
      <c r="I157" s="384"/>
      <c r="J157" s="243" t="s">
        <v>1270</v>
      </c>
      <c r="K157" s="244">
        <v>20</v>
      </c>
      <c r="L157" s="244"/>
      <c r="M157" s="245"/>
      <c r="N157" s="246"/>
      <c r="O157" s="328"/>
      <c r="P157" s="320"/>
      <c r="Q157" s="320"/>
      <c r="R157" s="320"/>
      <c r="S157" s="320"/>
      <c r="T157" s="320"/>
      <c r="U157" s="320"/>
      <c r="V157" s="320"/>
      <c r="W157" s="320"/>
    </row>
    <row r="158" spans="8:23" ht="15" customHeight="1">
      <c r="H158" s="302"/>
      <c r="I158" s="384"/>
      <c r="J158" s="243" t="s">
        <v>1266</v>
      </c>
      <c r="K158" s="244">
        <v>20</v>
      </c>
      <c r="L158" s="244"/>
      <c r="M158" s="245"/>
      <c r="N158" s="246"/>
      <c r="O158" s="328"/>
      <c r="P158" s="320"/>
      <c r="Q158" s="320"/>
      <c r="R158" s="320"/>
      <c r="S158" s="320"/>
      <c r="T158" s="320"/>
      <c r="U158" s="320"/>
      <c r="V158" s="320"/>
      <c r="W158" s="320"/>
    </row>
    <row r="159" spans="8:23" ht="15" customHeight="1" thickBot="1">
      <c r="H159" s="302"/>
      <c r="I159" s="385"/>
      <c r="J159" s="239" t="s">
        <v>1271</v>
      </c>
      <c r="K159" s="240">
        <v>20</v>
      </c>
      <c r="L159" s="240"/>
      <c r="M159" s="241"/>
      <c r="N159" s="242"/>
      <c r="O159" s="330"/>
      <c r="P159" s="321"/>
      <c r="Q159" s="321"/>
      <c r="R159" s="321"/>
      <c r="S159" s="321"/>
      <c r="T159" s="321"/>
      <c r="U159" s="321"/>
      <c r="V159" s="321"/>
      <c r="W159" s="321"/>
    </row>
    <row r="160" spans="8:23" ht="15" customHeight="1" thickTop="1">
      <c r="H160" s="302"/>
      <c r="I160" s="386"/>
      <c r="J160" s="251" t="s">
        <v>1225</v>
      </c>
      <c r="K160" s="236">
        <v>612</v>
      </c>
      <c r="L160" s="236">
        <v>1120</v>
      </c>
      <c r="M160" s="237">
        <f>(L160*2.204622)</f>
        <v>2469.17664</v>
      </c>
      <c r="N160" s="238">
        <f>K160/(L160+0.001)</f>
        <v>0.546428083546354</v>
      </c>
      <c r="O160" s="327" t="s">
        <v>1234</v>
      </c>
      <c r="P160" s="319"/>
      <c r="Q160" s="319"/>
      <c r="R160" s="319"/>
      <c r="S160" s="319"/>
      <c r="T160" s="319"/>
      <c r="U160" s="319"/>
      <c r="V160" s="319"/>
      <c r="W160" s="319"/>
    </row>
    <row r="161" spans="8:23" ht="15" customHeight="1">
      <c r="H161" s="302"/>
      <c r="I161" s="384"/>
      <c r="J161" s="243" t="s">
        <v>105</v>
      </c>
      <c r="K161" s="244">
        <v>10</v>
      </c>
      <c r="L161" s="244"/>
      <c r="M161" s="245"/>
      <c r="N161" s="246"/>
      <c r="O161" s="328"/>
      <c r="P161" s="320"/>
      <c r="Q161" s="320"/>
      <c r="R161" s="320"/>
      <c r="S161" s="320"/>
      <c r="T161" s="320"/>
      <c r="U161" s="320"/>
      <c r="V161" s="320"/>
      <c r="W161" s="320"/>
    </row>
    <row r="162" spans="8:23" ht="15" customHeight="1">
      <c r="H162" s="302"/>
      <c r="I162" s="384"/>
      <c r="J162" s="243" t="s">
        <v>1266</v>
      </c>
      <c r="K162" s="244">
        <v>10</v>
      </c>
      <c r="L162" s="244"/>
      <c r="M162" s="245"/>
      <c r="N162" s="246"/>
      <c r="O162" s="328"/>
      <c r="P162" s="320"/>
      <c r="Q162" s="320"/>
      <c r="R162" s="320"/>
      <c r="S162" s="320"/>
      <c r="T162" s="320"/>
      <c r="U162" s="320"/>
      <c r="V162" s="320"/>
      <c r="W162" s="320"/>
    </row>
    <row r="163" spans="8:23" ht="15" customHeight="1">
      <c r="H163" s="302"/>
      <c r="I163" s="384"/>
      <c r="J163" s="243" t="s">
        <v>1267</v>
      </c>
      <c r="K163" s="244">
        <v>10</v>
      </c>
      <c r="L163" s="244"/>
      <c r="M163" s="245"/>
      <c r="N163" s="246"/>
      <c r="O163" s="328"/>
      <c r="P163" s="320"/>
      <c r="Q163" s="320"/>
      <c r="R163" s="320"/>
      <c r="S163" s="320"/>
      <c r="T163" s="320"/>
      <c r="U163" s="320"/>
      <c r="V163" s="320"/>
      <c r="W163" s="320"/>
    </row>
    <row r="164" spans="8:23" ht="15" customHeight="1">
      <c r="H164" s="302"/>
      <c r="I164" s="384"/>
      <c r="J164" s="243" t="s">
        <v>1268</v>
      </c>
      <c r="K164" s="244">
        <v>3</v>
      </c>
      <c r="L164" s="244"/>
      <c r="M164" s="245"/>
      <c r="N164" s="246"/>
      <c r="O164" s="328"/>
      <c r="P164" s="320"/>
      <c r="Q164" s="320"/>
      <c r="R164" s="320"/>
      <c r="S164" s="320"/>
      <c r="T164" s="320"/>
      <c r="U164" s="320"/>
      <c r="V164" s="320"/>
      <c r="W164" s="320"/>
    </row>
    <row r="165" spans="8:23" ht="15" customHeight="1" thickBot="1">
      <c r="H165" s="332"/>
      <c r="I165" s="390"/>
      <c r="J165" s="247" t="s">
        <v>1269</v>
      </c>
      <c r="K165" s="248">
        <v>3</v>
      </c>
      <c r="L165" s="248"/>
      <c r="M165" s="249"/>
      <c r="N165" s="250"/>
      <c r="O165" s="329"/>
      <c r="P165" s="322"/>
      <c r="Q165" s="322"/>
      <c r="R165" s="322"/>
      <c r="S165" s="322"/>
      <c r="T165" s="322"/>
      <c r="U165" s="322"/>
      <c r="V165" s="322"/>
      <c r="W165" s="322"/>
    </row>
    <row r="166" ht="15" customHeight="1" thickTop="1">
      <c r="M166" s="7"/>
    </row>
  </sheetData>
  <mergeCells count="484">
    <mergeCell ref="I153:I159"/>
    <mergeCell ref="I160:I165"/>
    <mergeCell ref="I3:I6"/>
    <mergeCell ref="I138:I141"/>
    <mergeCell ref="I142:I145"/>
    <mergeCell ref="I146:I149"/>
    <mergeCell ref="I150:I152"/>
    <mergeCell ref="I122:I125"/>
    <mergeCell ref="I126:I128"/>
    <mergeCell ref="I129:I131"/>
    <mergeCell ref="I132:I137"/>
    <mergeCell ref="I105:I107"/>
    <mergeCell ref="I108:I109"/>
    <mergeCell ref="I110:I115"/>
    <mergeCell ref="I116:I121"/>
    <mergeCell ref="I89:I94"/>
    <mergeCell ref="I95:I97"/>
    <mergeCell ref="I98:I101"/>
    <mergeCell ref="I102:I104"/>
    <mergeCell ref="I76:I77"/>
    <mergeCell ref="I78:I80"/>
    <mergeCell ref="I81:I82"/>
    <mergeCell ref="I83:I88"/>
    <mergeCell ref="I64:I66"/>
    <mergeCell ref="I67:I70"/>
    <mergeCell ref="I71:I72"/>
    <mergeCell ref="I73:I75"/>
    <mergeCell ref="I53:I55"/>
    <mergeCell ref="I56:I57"/>
    <mergeCell ref="I58:I61"/>
    <mergeCell ref="I62:I63"/>
    <mergeCell ref="I42:I43"/>
    <mergeCell ref="I44:I46"/>
    <mergeCell ref="I47:I49"/>
    <mergeCell ref="I50:I52"/>
    <mergeCell ref="I27:I30"/>
    <mergeCell ref="I31:I34"/>
    <mergeCell ref="I35:I38"/>
    <mergeCell ref="I39:I41"/>
    <mergeCell ref="I18:I21"/>
    <mergeCell ref="I22:I23"/>
    <mergeCell ref="I24:I26"/>
    <mergeCell ref="I7:I10"/>
    <mergeCell ref="I11:I14"/>
    <mergeCell ref="I15:I17"/>
    <mergeCell ref="H126:H165"/>
    <mergeCell ref="H89:H125"/>
    <mergeCell ref="H35:H61"/>
    <mergeCell ref="H62:H88"/>
    <mergeCell ref="C36:D36"/>
    <mergeCell ref="E35:F35"/>
    <mergeCell ref="E36:F36"/>
    <mergeCell ref="B21:F21"/>
    <mergeCell ref="B22:C22"/>
    <mergeCell ref="C35:D35"/>
    <mergeCell ref="D22:F22"/>
    <mergeCell ref="D27:F27"/>
    <mergeCell ref="D26:F26"/>
    <mergeCell ref="D28:F28"/>
    <mergeCell ref="A1:G2"/>
    <mergeCell ref="D25:F25"/>
    <mergeCell ref="D23:F23"/>
    <mergeCell ref="D24:F24"/>
    <mergeCell ref="C11:D11"/>
    <mergeCell ref="C7:D7"/>
    <mergeCell ref="B12:F14"/>
    <mergeCell ref="B8:F9"/>
    <mergeCell ref="B16:F19"/>
    <mergeCell ref="P1:W1"/>
    <mergeCell ref="N1:N2"/>
    <mergeCell ref="H1:I2"/>
    <mergeCell ref="J1:J2"/>
    <mergeCell ref="O1:O2"/>
    <mergeCell ref="H3:H34"/>
    <mergeCell ref="B34:F34"/>
    <mergeCell ref="D29:F29"/>
    <mergeCell ref="D32:F32"/>
    <mergeCell ref="B32:C32"/>
    <mergeCell ref="D30:F30"/>
    <mergeCell ref="O3:O6"/>
    <mergeCell ref="O7:O10"/>
    <mergeCell ref="O11:O14"/>
    <mergeCell ref="O15:O17"/>
    <mergeCell ref="O18:O21"/>
    <mergeCell ref="O22:O23"/>
    <mergeCell ref="O24:O26"/>
    <mergeCell ref="O27:O30"/>
    <mergeCell ref="O31:O34"/>
    <mergeCell ref="O35:O38"/>
    <mergeCell ref="O39:O41"/>
    <mergeCell ref="O42:O43"/>
    <mergeCell ref="O44:O46"/>
    <mergeCell ref="O47:O49"/>
    <mergeCell ref="O50:O52"/>
    <mergeCell ref="O53:O55"/>
    <mergeCell ref="O56:O57"/>
    <mergeCell ref="O58:O61"/>
    <mergeCell ref="O62:O63"/>
    <mergeCell ref="O64:O66"/>
    <mergeCell ref="O67:O70"/>
    <mergeCell ref="O71:O72"/>
    <mergeCell ref="O73:O75"/>
    <mergeCell ref="O76:O77"/>
    <mergeCell ref="O78:O80"/>
    <mergeCell ref="O81:O82"/>
    <mergeCell ref="O83:O88"/>
    <mergeCell ref="O89:O94"/>
    <mergeCell ref="O95:O97"/>
    <mergeCell ref="O98:O101"/>
    <mergeCell ref="O102:O104"/>
    <mergeCell ref="O105:O107"/>
    <mergeCell ref="O108:O109"/>
    <mergeCell ref="O110:O115"/>
    <mergeCell ref="O116:O121"/>
    <mergeCell ref="O122:O125"/>
    <mergeCell ref="O126:O128"/>
    <mergeCell ref="O129:O131"/>
    <mergeCell ref="O132:O137"/>
    <mergeCell ref="O138:O141"/>
    <mergeCell ref="O142:O145"/>
    <mergeCell ref="O146:O149"/>
    <mergeCell ref="O150:O152"/>
    <mergeCell ref="O153:O159"/>
    <mergeCell ref="O160:O165"/>
    <mergeCell ref="P3:P6"/>
    <mergeCell ref="Q3:Q6"/>
    <mergeCell ref="R3:R6"/>
    <mergeCell ref="P11:P14"/>
    <mergeCell ref="P15:P17"/>
    <mergeCell ref="P18:P21"/>
    <mergeCell ref="Q11:Q14"/>
    <mergeCell ref="R11:R14"/>
    <mergeCell ref="P22:P23"/>
    <mergeCell ref="W7:W10"/>
    <mergeCell ref="S3:S6"/>
    <mergeCell ref="T3:T6"/>
    <mergeCell ref="U3:U6"/>
    <mergeCell ref="V3:V6"/>
    <mergeCell ref="U11:U14"/>
    <mergeCell ref="V11:V14"/>
    <mergeCell ref="W3:W6"/>
    <mergeCell ref="P7:P10"/>
    <mergeCell ref="Q7:Q10"/>
    <mergeCell ref="R7:R10"/>
    <mergeCell ref="S7:S10"/>
    <mergeCell ref="T7:T10"/>
    <mergeCell ref="U7:U10"/>
    <mergeCell ref="V7:V10"/>
    <mergeCell ref="W11:W14"/>
    <mergeCell ref="Q15:Q17"/>
    <mergeCell ref="R15:R17"/>
    <mergeCell ref="S15:S17"/>
    <mergeCell ref="T15:T17"/>
    <mergeCell ref="U15:U17"/>
    <mergeCell ref="V15:V17"/>
    <mergeCell ref="W15:W17"/>
    <mergeCell ref="S11:S14"/>
    <mergeCell ref="T11:T14"/>
    <mergeCell ref="P24:P26"/>
    <mergeCell ref="P27:P30"/>
    <mergeCell ref="P31:P34"/>
    <mergeCell ref="Q18:Q21"/>
    <mergeCell ref="Q24:Q26"/>
    <mergeCell ref="Q31:Q34"/>
    <mergeCell ref="W18:W21"/>
    <mergeCell ref="Q22:Q23"/>
    <mergeCell ref="R22:R23"/>
    <mergeCell ref="S22:S23"/>
    <mergeCell ref="T22:T23"/>
    <mergeCell ref="U22:U23"/>
    <mergeCell ref="V22:V23"/>
    <mergeCell ref="W22:W23"/>
    <mergeCell ref="R18:R21"/>
    <mergeCell ref="S18:S21"/>
    <mergeCell ref="T24:T26"/>
    <mergeCell ref="U24:U26"/>
    <mergeCell ref="V18:V21"/>
    <mergeCell ref="T18:T21"/>
    <mergeCell ref="U18:U21"/>
    <mergeCell ref="V24:V26"/>
    <mergeCell ref="W24:W26"/>
    <mergeCell ref="Q27:Q30"/>
    <mergeCell ref="R27:R30"/>
    <mergeCell ref="S27:S30"/>
    <mergeCell ref="T27:T30"/>
    <mergeCell ref="U27:U30"/>
    <mergeCell ref="V27:V30"/>
    <mergeCell ref="W27:W30"/>
    <mergeCell ref="R24:R26"/>
    <mergeCell ref="S24:S26"/>
    <mergeCell ref="R31:R34"/>
    <mergeCell ref="S31:S34"/>
    <mergeCell ref="T31:T34"/>
    <mergeCell ref="U31:U34"/>
    <mergeCell ref="V31:V34"/>
    <mergeCell ref="W31:W34"/>
    <mergeCell ref="P35:P38"/>
    <mergeCell ref="P39:P41"/>
    <mergeCell ref="Q35:Q38"/>
    <mergeCell ref="R35:R38"/>
    <mergeCell ref="S35:S38"/>
    <mergeCell ref="T35:T38"/>
    <mergeCell ref="U35:U38"/>
    <mergeCell ref="V35:V38"/>
    <mergeCell ref="P42:P43"/>
    <mergeCell ref="P44:P46"/>
    <mergeCell ref="P47:P49"/>
    <mergeCell ref="P50:P52"/>
    <mergeCell ref="P53:P55"/>
    <mergeCell ref="P56:P57"/>
    <mergeCell ref="P58:P61"/>
    <mergeCell ref="P62:P63"/>
    <mergeCell ref="W35:W38"/>
    <mergeCell ref="Q39:Q41"/>
    <mergeCell ref="R39:R41"/>
    <mergeCell ref="S39:S41"/>
    <mergeCell ref="T39:T41"/>
    <mergeCell ref="U39:U41"/>
    <mergeCell ref="V39:V41"/>
    <mergeCell ref="W39:W41"/>
    <mergeCell ref="Q42:Q43"/>
    <mergeCell ref="R42:R43"/>
    <mergeCell ref="S42:S43"/>
    <mergeCell ref="T42:T43"/>
    <mergeCell ref="U42:U43"/>
    <mergeCell ref="V42:V43"/>
    <mergeCell ref="W42:W43"/>
    <mergeCell ref="Q44:Q46"/>
    <mergeCell ref="R44:R46"/>
    <mergeCell ref="S44:S46"/>
    <mergeCell ref="T44:T46"/>
    <mergeCell ref="U44:U46"/>
    <mergeCell ref="V44:V46"/>
    <mergeCell ref="W44:W46"/>
    <mergeCell ref="Q47:Q49"/>
    <mergeCell ref="R47:R49"/>
    <mergeCell ref="S47:S49"/>
    <mergeCell ref="T47:T49"/>
    <mergeCell ref="U47:U49"/>
    <mergeCell ref="V47:V49"/>
    <mergeCell ref="W47:W49"/>
    <mergeCell ref="Q50:Q52"/>
    <mergeCell ref="R50:R52"/>
    <mergeCell ref="S50:S52"/>
    <mergeCell ref="T50:T52"/>
    <mergeCell ref="U50:U52"/>
    <mergeCell ref="V50:V52"/>
    <mergeCell ref="W50:W52"/>
    <mergeCell ref="Q53:Q55"/>
    <mergeCell ref="R53:R55"/>
    <mergeCell ref="S53:S55"/>
    <mergeCell ref="T53:T55"/>
    <mergeCell ref="U53:U55"/>
    <mergeCell ref="V53:V55"/>
    <mergeCell ref="W53:W55"/>
    <mergeCell ref="Q56:Q57"/>
    <mergeCell ref="R56:R57"/>
    <mergeCell ref="S56:S57"/>
    <mergeCell ref="T56:T57"/>
    <mergeCell ref="U56:U57"/>
    <mergeCell ref="V56:V57"/>
    <mergeCell ref="W56:W57"/>
    <mergeCell ref="Q58:Q61"/>
    <mergeCell ref="R58:R61"/>
    <mergeCell ref="S58:S61"/>
    <mergeCell ref="T58:T61"/>
    <mergeCell ref="U58:U61"/>
    <mergeCell ref="V58:V61"/>
    <mergeCell ref="W58:W61"/>
    <mergeCell ref="Q62:Q63"/>
    <mergeCell ref="R62:R63"/>
    <mergeCell ref="S62:S63"/>
    <mergeCell ref="T62:T63"/>
    <mergeCell ref="U62:U63"/>
    <mergeCell ref="V62:V63"/>
    <mergeCell ref="W62:W63"/>
    <mergeCell ref="P64:P66"/>
    <mergeCell ref="P67:P70"/>
    <mergeCell ref="P71:P72"/>
    <mergeCell ref="P73:P75"/>
    <mergeCell ref="P76:P77"/>
    <mergeCell ref="P78:P80"/>
    <mergeCell ref="P81:P82"/>
    <mergeCell ref="P83:P88"/>
    <mergeCell ref="P89:P94"/>
    <mergeCell ref="Q64:Q66"/>
    <mergeCell ref="R64:R66"/>
    <mergeCell ref="S64:S66"/>
    <mergeCell ref="Q67:Q70"/>
    <mergeCell ref="R67:R70"/>
    <mergeCell ref="S67:S70"/>
    <mergeCell ref="Q71:Q72"/>
    <mergeCell ref="R71:R72"/>
    <mergeCell ref="S71:S72"/>
    <mergeCell ref="T64:T66"/>
    <mergeCell ref="U64:U66"/>
    <mergeCell ref="V64:V66"/>
    <mergeCell ref="W64:W66"/>
    <mergeCell ref="T67:T70"/>
    <mergeCell ref="U67:U70"/>
    <mergeCell ref="V67:V70"/>
    <mergeCell ref="W67:W70"/>
    <mergeCell ref="T71:T72"/>
    <mergeCell ref="U71:U72"/>
    <mergeCell ref="V71:V72"/>
    <mergeCell ref="W71:W72"/>
    <mergeCell ref="Q73:Q75"/>
    <mergeCell ref="R73:R75"/>
    <mergeCell ref="S73:S75"/>
    <mergeCell ref="T73:T75"/>
    <mergeCell ref="U73:U75"/>
    <mergeCell ref="V73:V75"/>
    <mergeCell ref="W73:W75"/>
    <mergeCell ref="Q76:Q77"/>
    <mergeCell ref="R76:R77"/>
    <mergeCell ref="S76:S77"/>
    <mergeCell ref="T76:T77"/>
    <mergeCell ref="U76:U77"/>
    <mergeCell ref="V76:V77"/>
    <mergeCell ref="W76:W77"/>
    <mergeCell ref="Q78:Q80"/>
    <mergeCell ref="R78:R80"/>
    <mergeCell ref="S78:S80"/>
    <mergeCell ref="T78:T80"/>
    <mergeCell ref="U78:U80"/>
    <mergeCell ref="V78:V80"/>
    <mergeCell ref="W78:W80"/>
    <mergeCell ref="Q81:Q82"/>
    <mergeCell ref="R81:R82"/>
    <mergeCell ref="S81:S82"/>
    <mergeCell ref="T81:T82"/>
    <mergeCell ref="U81:U82"/>
    <mergeCell ref="V81:V82"/>
    <mergeCell ref="W81:W82"/>
    <mergeCell ref="Q83:Q88"/>
    <mergeCell ref="R83:R88"/>
    <mergeCell ref="S83:S88"/>
    <mergeCell ref="T83:T88"/>
    <mergeCell ref="U83:U88"/>
    <mergeCell ref="V83:V88"/>
    <mergeCell ref="W83:W88"/>
    <mergeCell ref="Q89:Q94"/>
    <mergeCell ref="R89:R94"/>
    <mergeCell ref="S89:S94"/>
    <mergeCell ref="T89:T94"/>
    <mergeCell ref="U89:U94"/>
    <mergeCell ref="V89:V94"/>
    <mergeCell ref="W89:W94"/>
    <mergeCell ref="P110:P115"/>
    <mergeCell ref="R95:R97"/>
    <mergeCell ref="Q102:Q104"/>
    <mergeCell ref="R102:R104"/>
    <mergeCell ref="Q108:Q109"/>
    <mergeCell ref="R108:R109"/>
    <mergeCell ref="P95:P97"/>
    <mergeCell ref="Q95:Q97"/>
    <mergeCell ref="P98:P101"/>
    <mergeCell ref="P102:P104"/>
    <mergeCell ref="U95:U97"/>
    <mergeCell ref="V95:V97"/>
    <mergeCell ref="P105:P107"/>
    <mergeCell ref="P108:P109"/>
    <mergeCell ref="S102:S104"/>
    <mergeCell ref="T102:T104"/>
    <mergeCell ref="U102:U104"/>
    <mergeCell ref="V102:V104"/>
    <mergeCell ref="U108:U109"/>
    <mergeCell ref="V108:V109"/>
    <mergeCell ref="W95:W97"/>
    <mergeCell ref="Q98:Q101"/>
    <mergeCell ref="R98:R101"/>
    <mergeCell ref="S98:S101"/>
    <mergeCell ref="T98:T101"/>
    <mergeCell ref="U98:U101"/>
    <mergeCell ref="V98:V101"/>
    <mergeCell ref="W98:W101"/>
    <mergeCell ref="S95:S97"/>
    <mergeCell ref="T95:T97"/>
    <mergeCell ref="W102:W104"/>
    <mergeCell ref="Q105:Q107"/>
    <mergeCell ref="R105:R107"/>
    <mergeCell ref="S105:S107"/>
    <mergeCell ref="T105:T107"/>
    <mergeCell ref="U105:U107"/>
    <mergeCell ref="V105:V107"/>
    <mergeCell ref="W105:W107"/>
    <mergeCell ref="W108:W109"/>
    <mergeCell ref="Q110:Q115"/>
    <mergeCell ref="R110:R115"/>
    <mergeCell ref="S110:S115"/>
    <mergeCell ref="T110:T115"/>
    <mergeCell ref="U110:U115"/>
    <mergeCell ref="V110:V115"/>
    <mergeCell ref="W110:W115"/>
    <mergeCell ref="S108:S109"/>
    <mergeCell ref="T108:T109"/>
    <mergeCell ref="P138:P141"/>
    <mergeCell ref="P142:P145"/>
    <mergeCell ref="Q116:Q121"/>
    <mergeCell ref="Q126:Q128"/>
    <mergeCell ref="Q132:Q137"/>
    <mergeCell ref="Q142:Q145"/>
    <mergeCell ref="P116:P121"/>
    <mergeCell ref="P122:P125"/>
    <mergeCell ref="P126:P128"/>
    <mergeCell ref="P129:P131"/>
    <mergeCell ref="S116:S121"/>
    <mergeCell ref="T116:T121"/>
    <mergeCell ref="U116:U121"/>
    <mergeCell ref="P132:P137"/>
    <mergeCell ref="S132:S137"/>
    <mergeCell ref="T132:T137"/>
    <mergeCell ref="U132:U137"/>
    <mergeCell ref="V116:V121"/>
    <mergeCell ref="W116:W121"/>
    <mergeCell ref="Q122:Q125"/>
    <mergeCell ref="R122:R125"/>
    <mergeCell ref="S122:S125"/>
    <mergeCell ref="T122:T125"/>
    <mergeCell ref="U122:U125"/>
    <mergeCell ref="V122:V125"/>
    <mergeCell ref="W122:W125"/>
    <mergeCell ref="R116:R121"/>
    <mergeCell ref="W126:W128"/>
    <mergeCell ref="Q129:Q131"/>
    <mergeCell ref="R129:R131"/>
    <mergeCell ref="S129:S131"/>
    <mergeCell ref="T129:T131"/>
    <mergeCell ref="U129:U131"/>
    <mergeCell ref="V129:V131"/>
    <mergeCell ref="W129:W131"/>
    <mergeCell ref="R126:R128"/>
    <mergeCell ref="S126:S128"/>
    <mergeCell ref="V126:V128"/>
    <mergeCell ref="T126:T128"/>
    <mergeCell ref="U126:U128"/>
    <mergeCell ref="V132:V137"/>
    <mergeCell ref="W132:W137"/>
    <mergeCell ref="Q138:Q141"/>
    <mergeCell ref="R138:R141"/>
    <mergeCell ref="S138:S141"/>
    <mergeCell ref="T138:T141"/>
    <mergeCell ref="U138:U141"/>
    <mergeCell ref="V138:V141"/>
    <mergeCell ref="W138:W141"/>
    <mergeCell ref="R132:R137"/>
    <mergeCell ref="R142:R145"/>
    <mergeCell ref="S142:S145"/>
    <mergeCell ref="T142:T145"/>
    <mergeCell ref="U142:U145"/>
    <mergeCell ref="V142:V145"/>
    <mergeCell ref="W142:W145"/>
    <mergeCell ref="P146:P149"/>
    <mergeCell ref="P150:P152"/>
    <mergeCell ref="S146:S149"/>
    <mergeCell ref="T146:T149"/>
    <mergeCell ref="U146:U149"/>
    <mergeCell ref="V146:V149"/>
    <mergeCell ref="W146:W149"/>
    <mergeCell ref="S150:S152"/>
    <mergeCell ref="W150:W152"/>
    <mergeCell ref="P153:P159"/>
    <mergeCell ref="P160:P165"/>
    <mergeCell ref="Q146:Q149"/>
    <mergeCell ref="R146:R149"/>
    <mergeCell ref="Q150:Q152"/>
    <mergeCell ref="R150:R152"/>
    <mergeCell ref="Q153:Q159"/>
    <mergeCell ref="R153:R159"/>
    <mergeCell ref="U153:U159"/>
    <mergeCell ref="V153:V159"/>
    <mergeCell ref="T150:T152"/>
    <mergeCell ref="U150:U152"/>
    <mergeCell ref="V150:V152"/>
    <mergeCell ref="W153:W159"/>
    <mergeCell ref="Q160:Q165"/>
    <mergeCell ref="R160:R165"/>
    <mergeCell ref="S160:S165"/>
    <mergeCell ref="T160:T165"/>
    <mergeCell ref="U160:U165"/>
    <mergeCell ref="V160:V165"/>
    <mergeCell ref="W160:W165"/>
    <mergeCell ref="S153:S159"/>
    <mergeCell ref="T153:T159"/>
  </mergeCell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4"/>
  <dimension ref="B1:L481"/>
  <sheetViews>
    <sheetView showGridLines="0" showOutlineSymbols="0" workbookViewId="0" topLeftCell="A1">
      <selection activeCell="C3" sqref="C3:E3"/>
    </sheetView>
  </sheetViews>
  <sheetFormatPr defaultColWidth="8.796875" defaultRowHeight="14.25"/>
  <cols>
    <col min="1" max="1" width="2.69921875" style="171" customWidth="1"/>
    <col min="2" max="2" width="21.5" style="33" bestFit="1" customWidth="1"/>
    <col min="3" max="3" width="6.5" style="33" customWidth="1"/>
    <col min="4" max="4" width="6.5" style="32" customWidth="1"/>
    <col min="5" max="5" width="8" style="32" customWidth="1"/>
    <col min="6" max="6" width="3.59765625" style="32" customWidth="1"/>
    <col min="7" max="7" width="2.8984375" style="171" bestFit="1" customWidth="1"/>
    <col min="8" max="8" width="10.09765625" style="171" customWidth="1"/>
    <col min="9" max="9" width="5.09765625" style="171" customWidth="1"/>
    <col min="10" max="10" width="10.8984375" style="171" customWidth="1"/>
    <col min="11" max="11" width="12.69921875" style="171" hidden="1" customWidth="1"/>
    <col min="12" max="12" width="9.09765625" style="171" hidden="1" customWidth="1"/>
    <col min="13" max="13" width="9" style="171" customWidth="1"/>
    <col min="14" max="14" width="11.19921875" style="171" bestFit="1" customWidth="1"/>
    <col min="15" max="16384" width="9" style="171" customWidth="1"/>
  </cols>
  <sheetData>
    <row r="1" spans="4:5" ht="15" thickBot="1">
      <c r="D1" s="33"/>
      <c r="E1" s="33"/>
    </row>
    <row r="2" spans="2:12" ht="15.75" customHeight="1" thickBot="1">
      <c r="B2" s="398" t="s">
        <v>1292</v>
      </c>
      <c r="C2" s="401"/>
      <c r="D2" s="401"/>
      <c r="E2" s="400"/>
      <c r="F2" s="169"/>
      <c r="G2" s="398" t="s">
        <v>1305</v>
      </c>
      <c r="H2" s="400"/>
      <c r="I2" s="161" t="s">
        <v>1247</v>
      </c>
      <c r="K2" s="398" t="s">
        <v>1295</v>
      </c>
      <c r="L2" s="400"/>
    </row>
    <row r="3" spans="2:12" ht="15.75" customHeight="1" thickTop="1">
      <c r="B3" s="179" t="s">
        <v>1250</v>
      </c>
      <c r="C3" s="402" t="s">
        <v>1293</v>
      </c>
      <c r="D3" s="403"/>
      <c r="E3" s="404"/>
      <c r="F3" s="169"/>
      <c r="G3" s="157">
        <v>10</v>
      </c>
      <c r="H3" s="176" t="s">
        <v>1060</v>
      </c>
      <c r="I3" s="177"/>
      <c r="K3" s="173" t="s">
        <v>1298</v>
      </c>
      <c r="L3" s="166">
        <v>35</v>
      </c>
    </row>
    <row r="4" spans="2:12" ht="15.75" customHeight="1" thickBot="1">
      <c r="B4" s="180" t="s">
        <v>1291</v>
      </c>
      <c r="C4" s="395" t="s">
        <v>1294</v>
      </c>
      <c r="D4" s="396"/>
      <c r="E4" s="397"/>
      <c r="F4" s="170"/>
      <c r="G4" s="158">
        <v>11</v>
      </c>
      <c r="H4" s="37" t="s">
        <v>1444</v>
      </c>
      <c r="I4" s="172"/>
      <c r="K4" s="173" t="s">
        <v>1299</v>
      </c>
      <c r="L4" s="166">
        <v>60</v>
      </c>
    </row>
    <row r="5" spans="6:12" ht="15.75" customHeight="1">
      <c r="F5" s="170"/>
      <c r="G5" s="158">
        <v>12</v>
      </c>
      <c r="H5" s="37" t="s">
        <v>159</v>
      </c>
      <c r="I5" s="172"/>
      <c r="K5" s="173" t="s">
        <v>1297</v>
      </c>
      <c r="L5" s="166">
        <f>100/(ARMWorstTime-ARMBestTime)</f>
        <v>4</v>
      </c>
    </row>
    <row r="6" spans="6:12" ht="15.75" customHeight="1">
      <c r="F6" s="170"/>
      <c r="G6" s="158">
        <v>13</v>
      </c>
      <c r="H6" s="37" t="s">
        <v>1054</v>
      </c>
      <c r="I6" s="172"/>
      <c r="K6" s="173" t="s">
        <v>1300</v>
      </c>
      <c r="L6" s="167">
        <v>10</v>
      </c>
    </row>
    <row r="7" spans="3:12" ht="15.75" customHeight="1" thickBot="1">
      <c r="C7" s="36"/>
      <c r="F7" s="170"/>
      <c r="G7" s="158">
        <v>14</v>
      </c>
      <c r="H7" s="37" t="s">
        <v>1437</v>
      </c>
      <c r="I7" s="172"/>
      <c r="K7" s="174" t="s">
        <v>1301</v>
      </c>
      <c r="L7" s="168">
        <v>1</v>
      </c>
    </row>
    <row r="8" spans="3:9" ht="15.75" customHeight="1" thickBot="1">
      <c r="C8" s="36"/>
      <c r="F8" s="170"/>
      <c r="G8" s="158">
        <v>15</v>
      </c>
      <c r="H8" s="37" t="s">
        <v>1010</v>
      </c>
      <c r="I8" s="172"/>
    </row>
    <row r="9" spans="3:12" ht="15.75" customHeight="1" thickBot="1">
      <c r="C9" s="36"/>
      <c r="F9" s="170"/>
      <c r="G9" s="158">
        <v>16</v>
      </c>
      <c r="H9" s="37" t="s">
        <v>1244</v>
      </c>
      <c r="I9" s="172"/>
      <c r="K9" s="398" t="s">
        <v>1304</v>
      </c>
      <c r="L9" s="399"/>
    </row>
    <row r="10" spans="3:12" ht="15.75" customHeight="1" thickTop="1">
      <c r="C10" s="36"/>
      <c r="F10" s="170"/>
      <c r="G10" s="158">
        <v>17</v>
      </c>
      <c r="H10" s="37" t="s">
        <v>1007</v>
      </c>
      <c r="I10" s="172"/>
      <c r="K10" s="157" t="s">
        <v>1240</v>
      </c>
      <c r="L10" s="162">
        <v>0.25</v>
      </c>
    </row>
    <row r="11" spans="3:12" ht="15.75" customHeight="1">
      <c r="C11" s="36"/>
      <c r="F11" s="170"/>
      <c r="G11" s="158">
        <v>18</v>
      </c>
      <c r="H11" s="37" t="s">
        <v>1203</v>
      </c>
      <c r="I11" s="172"/>
      <c r="K11" s="158" t="s">
        <v>1241</v>
      </c>
      <c r="L11" s="163">
        <v>25</v>
      </c>
    </row>
    <row r="12" spans="3:12" ht="15.75" customHeight="1" thickBot="1">
      <c r="C12" s="36"/>
      <c r="F12" s="38"/>
      <c r="G12" s="158">
        <v>19</v>
      </c>
      <c r="H12" s="37" t="s">
        <v>1008</v>
      </c>
      <c r="I12" s="172"/>
      <c r="K12" s="159" t="s">
        <v>1239</v>
      </c>
      <c r="L12" s="160">
        <f>(L10/L11)*60*60</f>
        <v>36</v>
      </c>
    </row>
    <row r="13" spans="3:9" ht="15.75" customHeight="1">
      <c r="C13" s="36"/>
      <c r="G13" s="158">
        <v>20</v>
      </c>
      <c r="H13" s="37" t="s">
        <v>1009</v>
      </c>
      <c r="I13" s="172"/>
    </row>
    <row r="14" spans="3:9" ht="15.75" customHeight="1" thickBot="1">
      <c r="C14" s="36"/>
      <c r="G14" s="158">
        <v>21</v>
      </c>
      <c r="H14" s="37" t="s">
        <v>1118</v>
      </c>
      <c r="I14" s="172"/>
    </row>
    <row r="15" spans="3:12" ht="15.75" customHeight="1" thickBot="1">
      <c r="C15" s="36"/>
      <c r="G15" s="158">
        <v>22</v>
      </c>
      <c r="H15" s="37" t="s">
        <v>1172</v>
      </c>
      <c r="I15" s="172"/>
      <c r="K15" s="398" t="s">
        <v>1209</v>
      </c>
      <c r="L15" s="399"/>
    </row>
    <row r="16" spans="3:12" ht="15.75" customHeight="1" thickTop="1">
      <c r="C16" s="36"/>
      <c r="G16" s="158">
        <v>23</v>
      </c>
      <c r="H16" s="37" t="s">
        <v>1243</v>
      </c>
      <c r="I16" s="172"/>
      <c r="K16" s="217" t="s">
        <v>1210</v>
      </c>
      <c r="L16" s="218">
        <v>12.98</v>
      </c>
    </row>
    <row r="17" spans="3:12" ht="15.75" customHeight="1">
      <c r="C17" s="36"/>
      <c r="G17" s="158">
        <v>24</v>
      </c>
      <c r="H17" s="37" t="s">
        <v>1242</v>
      </c>
      <c r="I17" s="172"/>
      <c r="K17" s="173" t="s">
        <v>1211</v>
      </c>
      <c r="L17" s="216">
        <v>12.89</v>
      </c>
    </row>
    <row r="18" spans="3:12" ht="15.75" customHeight="1">
      <c r="C18" s="36"/>
      <c r="G18" s="158">
        <v>25</v>
      </c>
      <c r="H18" s="37" t="s">
        <v>1228</v>
      </c>
      <c r="I18" s="172"/>
      <c r="K18" s="173" t="s">
        <v>1212</v>
      </c>
      <c r="L18" s="216">
        <v>12.97</v>
      </c>
    </row>
    <row r="19" spans="3:12" ht="15.75" customHeight="1" thickBot="1">
      <c r="C19" s="36"/>
      <c r="G19" s="158">
        <v>26</v>
      </c>
      <c r="H19" s="37" t="s">
        <v>1249</v>
      </c>
      <c r="I19" s="172"/>
      <c r="K19" s="174" t="s">
        <v>1213</v>
      </c>
      <c r="L19" s="160">
        <f>AVERAGE(L16:L18)</f>
        <v>12.946666666666667</v>
      </c>
    </row>
    <row r="20" spans="3:9" ht="15.75" customHeight="1">
      <c r="C20" s="36"/>
      <c r="G20" s="158">
        <v>27</v>
      </c>
      <c r="H20" s="37" t="s">
        <v>1296</v>
      </c>
      <c r="I20" s="172"/>
    </row>
    <row r="21" spans="3:9" ht="15.75" customHeight="1" thickBot="1">
      <c r="C21" s="36"/>
      <c r="G21" s="229">
        <v>28</v>
      </c>
      <c r="H21" s="230" t="s">
        <v>936</v>
      </c>
      <c r="I21" s="231"/>
    </row>
    <row r="22" ht="14.25">
      <c r="C22" s="36"/>
    </row>
    <row r="23" ht="14.25">
      <c r="C23" s="36"/>
    </row>
    <row r="24" ht="14.25">
      <c r="C24" s="36"/>
    </row>
    <row r="25" ht="14.25">
      <c r="C25" s="36"/>
    </row>
    <row r="26" ht="14.25">
      <c r="C26" s="36"/>
    </row>
    <row r="27" ht="14.25">
      <c r="C27" s="36"/>
    </row>
    <row r="28" ht="14.25">
      <c r="C28" s="36"/>
    </row>
    <row r="29" ht="14.25">
      <c r="C29" s="36"/>
    </row>
    <row r="30" ht="14.25">
      <c r="C30" s="36"/>
    </row>
    <row r="31" ht="14.25">
      <c r="C31" s="36"/>
    </row>
    <row r="32" ht="14.25">
      <c r="C32" s="36"/>
    </row>
    <row r="33" ht="14.25">
      <c r="C33" s="36"/>
    </row>
    <row r="34" ht="14.25">
      <c r="C34" s="36"/>
    </row>
    <row r="35" ht="14.25">
      <c r="C35" s="36"/>
    </row>
    <row r="36" ht="14.25">
      <c r="C36" s="36"/>
    </row>
    <row r="37" ht="14.25">
      <c r="C37" s="36"/>
    </row>
    <row r="38" ht="14.25">
      <c r="C38" s="36"/>
    </row>
    <row r="39" ht="14.25">
      <c r="C39" s="36"/>
    </row>
    <row r="40" ht="14.25">
      <c r="C40" s="36"/>
    </row>
    <row r="41" ht="14.25">
      <c r="C41" s="36"/>
    </row>
    <row r="42" ht="14.25">
      <c r="C42" s="36"/>
    </row>
    <row r="43" ht="14.25">
      <c r="C43" s="36"/>
    </row>
    <row r="44" ht="14.25">
      <c r="C44" s="36"/>
    </row>
    <row r="45" ht="14.25">
      <c r="C45" s="36"/>
    </row>
    <row r="46" ht="14.25">
      <c r="C46" s="36"/>
    </row>
    <row r="47" ht="14.25">
      <c r="C47" s="36"/>
    </row>
    <row r="48" ht="14.25">
      <c r="C48" s="36"/>
    </row>
    <row r="49" ht="14.25">
      <c r="C49" s="36"/>
    </row>
    <row r="50" ht="14.25">
      <c r="C50" s="36"/>
    </row>
    <row r="51" ht="14.25">
      <c r="C51" s="36"/>
    </row>
    <row r="52" ht="14.25">
      <c r="C52" s="36"/>
    </row>
    <row r="53" ht="14.25">
      <c r="C53" s="36"/>
    </row>
    <row r="54" ht="14.25">
      <c r="C54" s="36"/>
    </row>
    <row r="55" ht="14.25">
      <c r="C55" s="36"/>
    </row>
    <row r="56" ht="14.25">
      <c r="C56" s="36"/>
    </row>
    <row r="57" ht="14.25">
      <c r="C57" s="36"/>
    </row>
    <row r="58" ht="14.25">
      <c r="C58" s="36"/>
    </row>
    <row r="59" ht="14.25">
      <c r="C59" s="36"/>
    </row>
    <row r="60" ht="14.25">
      <c r="C60" s="36"/>
    </row>
    <row r="61" ht="14.25">
      <c r="C61" s="36"/>
    </row>
    <row r="62" ht="14.25">
      <c r="C62" s="36"/>
    </row>
    <row r="63" ht="14.25">
      <c r="C63" s="36"/>
    </row>
    <row r="64" ht="14.25">
      <c r="C64" s="36"/>
    </row>
    <row r="65" ht="14.25">
      <c r="C65" s="36"/>
    </row>
    <row r="66" ht="14.25">
      <c r="C66" s="36"/>
    </row>
    <row r="67" ht="14.25">
      <c r="C67" s="36"/>
    </row>
    <row r="68" ht="14.25">
      <c r="C68" s="36"/>
    </row>
    <row r="69" ht="14.25">
      <c r="C69" s="36"/>
    </row>
    <row r="70" ht="14.25">
      <c r="C70" s="36"/>
    </row>
    <row r="71" ht="14.25">
      <c r="C71" s="36"/>
    </row>
    <row r="72" ht="14.25">
      <c r="C72" s="36"/>
    </row>
    <row r="73" ht="14.25">
      <c r="C73" s="36"/>
    </row>
    <row r="74" ht="14.25">
      <c r="C74" s="36"/>
    </row>
    <row r="75" ht="14.25">
      <c r="C75" s="36"/>
    </row>
    <row r="76" ht="14.25">
      <c r="C76" s="36"/>
    </row>
    <row r="77" ht="14.25">
      <c r="C77" s="36"/>
    </row>
    <row r="78" ht="14.25">
      <c r="C78" s="36"/>
    </row>
    <row r="79" ht="14.25">
      <c r="C79" s="36"/>
    </row>
    <row r="80" ht="14.25">
      <c r="C80" s="36"/>
    </row>
    <row r="81" ht="14.25">
      <c r="C81" s="36"/>
    </row>
    <row r="82" ht="14.25">
      <c r="C82" s="36"/>
    </row>
    <row r="83" ht="14.25">
      <c r="C83" s="36"/>
    </row>
    <row r="84" ht="14.25">
      <c r="C84" s="36"/>
    </row>
    <row r="85" ht="14.25">
      <c r="C85" s="36"/>
    </row>
    <row r="86" ht="14.25">
      <c r="C86" s="36"/>
    </row>
    <row r="87" ht="14.25">
      <c r="C87" s="36"/>
    </row>
    <row r="88" ht="14.25">
      <c r="C88" s="36"/>
    </row>
    <row r="89" ht="14.25">
      <c r="C89" s="36"/>
    </row>
    <row r="90" ht="14.25">
      <c r="C90" s="36"/>
    </row>
    <row r="91" ht="14.25">
      <c r="C91" s="36"/>
    </row>
    <row r="92" ht="14.25">
      <c r="C92" s="36"/>
    </row>
    <row r="93" ht="14.25">
      <c r="C93" s="36"/>
    </row>
    <row r="94" ht="14.25">
      <c r="C94" s="36"/>
    </row>
    <row r="95" ht="14.25">
      <c r="C95" s="36"/>
    </row>
    <row r="96" ht="14.25">
      <c r="C96" s="36"/>
    </row>
    <row r="97" ht="14.25">
      <c r="C97" s="36"/>
    </row>
    <row r="98" ht="14.25">
      <c r="C98" s="36"/>
    </row>
    <row r="99" ht="14.25">
      <c r="C99" s="36"/>
    </row>
    <row r="100" ht="14.25">
      <c r="C100" s="36"/>
    </row>
    <row r="101" ht="14.25">
      <c r="C101" s="36"/>
    </row>
    <row r="102" ht="14.25">
      <c r="C102" s="36"/>
    </row>
    <row r="103" ht="14.25">
      <c r="C103" s="36"/>
    </row>
    <row r="104" ht="14.25">
      <c r="C104" s="36"/>
    </row>
    <row r="105" ht="14.25">
      <c r="C105" s="36"/>
    </row>
    <row r="106" ht="14.25">
      <c r="C106" s="36"/>
    </row>
    <row r="107" ht="14.25">
      <c r="C107" s="36"/>
    </row>
    <row r="108" ht="14.25">
      <c r="C108" s="36"/>
    </row>
    <row r="109" ht="14.25">
      <c r="C109" s="36"/>
    </row>
    <row r="110" ht="14.25">
      <c r="C110" s="36"/>
    </row>
    <row r="111" ht="14.25">
      <c r="C111" s="36"/>
    </row>
    <row r="112" ht="14.25">
      <c r="C112" s="36"/>
    </row>
    <row r="113" ht="14.25">
      <c r="C113" s="36"/>
    </row>
    <row r="114" ht="14.25">
      <c r="C114" s="36"/>
    </row>
    <row r="115" ht="14.25">
      <c r="C115" s="36"/>
    </row>
    <row r="116" ht="14.25">
      <c r="C116" s="36"/>
    </row>
    <row r="117" ht="14.25">
      <c r="C117" s="36"/>
    </row>
    <row r="118" ht="14.25">
      <c r="C118" s="36"/>
    </row>
    <row r="119" ht="14.25">
      <c r="C119" s="36"/>
    </row>
    <row r="120" ht="14.25">
      <c r="C120" s="36"/>
    </row>
    <row r="121" ht="14.25">
      <c r="C121" s="36"/>
    </row>
    <row r="122" ht="14.25">
      <c r="C122" s="36"/>
    </row>
    <row r="123" ht="14.25">
      <c r="C123" s="36"/>
    </row>
    <row r="124" ht="14.25">
      <c r="C124" s="36"/>
    </row>
    <row r="125" ht="14.25">
      <c r="C125" s="36"/>
    </row>
    <row r="126" ht="14.25">
      <c r="C126" s="36"/>
    </row>
    <row r="127" ht="14.25">
      <c r="C127" s="36"/>
    </row>
    <row r="128" ht="14.25">
      <c r="C128" s="36"/>
    </row>
    <row r="129" ht="14.25">
      <c r="C129" s="36"/>
    </row>
    <row r="130" ht="14.25">
      <c r="C130" s="36"/>
    </row>
    <row r="131" ht="14.25">
      <c r="C131" s="36"/>
    </row>
    <row r="132" ht="14.25">
      <c r="C132" s="36"/>
    </row>
    <row r="133" ht="14.25">
      <c r="C133" s="36"/>
    </row>
    <row r="134" ht="14.25">
      <c r="C134" s="36"/>
    </row>
    <row r="135" ht="14.25">
      <c r="C135" s="36"/>
    </row>
    <row r="136" ht="14.25">
      <c r="C136" s="36"/>
    </row>
    <row r="137" ht="14.25">
      <c r="C137" s="36"/>
    </row>
    <row r="138" ht="14.25">
      <c r="C138" s="36"/>
    </row>
    <row r="139" ht="14.25">
      <c r="C139" s="36"/>
    </row>
    <row r="140" ht="14.25">
      <c r="C140" s="36"/>
    </row>
    <row r="141" ht="14.25">
      <c r="C141" s="36"/>
    </row>
    <row r="142" ht="14.25">
      <c r="C142" s="36"/>
    </row>
    <row r="143" ht="14.25">
      <c r="C143" s="36"/>
    </row>
    <row r="144" ht="14.25">
      <c r="C144" s="36"/>
    </row>
    <row r="145" ht="14.25">
      <c r="C145" s="36"/>
    </row>
    <row r="146" ht="14.25">
      <c r="C146" s="36"/>
    </row>
    <row r="147" ht="14.25">
      <c r="C147" s="36"/>
    </row>
    <row r="148" ht="14.25">
      <c r="C148" s="36"/>
    </row>
    <row r="149" ht="14.25">
      <c r="C149" s="36"/>
    </row>
    <row r="150" ht="14.25">
      <c r="C150" s="36"/>
    </row>
    <row r="151" ht="14.25">
      <c r="C151" s="36"/>
    </row>
    <row r="152" ht="14.25">
      <c r="C152" s="36"/>
    </row>
    <row r="153" ht="14.25">
      <c r="C153" s="36"/>
    </row>
    <row r="154" ht="14.25">
      <c r="C154" s="36"/>
    </row>
    <row r="155" ht="14.25">
      <c r="C155" s="36"/>
    </row>
    <row r="156" ht="14.25">
      <c r="C156" s="36"/>
    </row>
    <row r="157" ht="14.25">
      <c r="C157" s="36"/>
    </row>
    <row r="158" ht="14.25">
      <c r="C158" s="36"/>
    </row>
    <row r="159" ht="14.25">
      <c r="C159" s="36"/>
    </row>
    <row r="160" ht="14.25">
      <c r="C160" s="36"/>
    </row>
    <row r="161" ht="14.25">
      <c r="C161" s="36"/>
    </row>
    <row r="162" ht="14.25">
      <c r="C162" s="36"/>
    </row>
    <row r="163" ht="14.25">
      <c r="C163" s="36"/>
    </row>
    <row r="164" ht="14.25">
      <c r="C164" s="36"/>
    </row>
    <row r="165" ht="14.25">
      <c r="C165" s="36"/>
    </row>
    <row r="166" ht="14.25">
      <c r="C166" s="36"/>
    </row>
    <row r="167" ht="14.25">
      <c r="C167" s="36"/>
    </row>
    <row r="168" ht="14.25">
      <c r="C168" s="36"/>
    </row>
    <row r="169" ht="14.25">
      <c r="C169" s="36"/>
    </row>
    <row r="170" ht="14.25">
      <c r="C170" s="36"/>
    </row>
    <row r="171" ht="14.25">
      <c r="C171" s="36"/>
    </row>
    <row r="172" ht="14.25">
      <c r="C172" s="36"/>
    </row>
    <row r="173" ht="14.25">
      <c r="C173" s="36"/>
    </row>
    <row r="174" ht="14.25">
      <c r="C174" s="36"/>
    </row>
    <row r="175" ht="14.25">
      <c r="C175" s="36"/>
    </row>
    <row r="176" ht="14.25">
      <c r="C176" s="36"/>
    </row>
    <row r="177" ht="14.25">
      <c r="C177" s="36"/>
    </row>
    <row r="178" ht="14.25">
      <c r="C178" s="36"/>
    </row>
    <row r="179" ht="14.25">
      <c r="C179" s="36"/>
    </row>
    <row r="180" ht="14.25">
      <c r="C180" s="36"/>
    </row>
    <row r="181" ht="14.25">
      <c r="C181" s="36"/>
    </row>
    <row r="182" ht="14.25">
      <c r="C182" s="36"/>
    </row>
    <row r="183" ht="14.25">
      <c r="C183" s="36"/>
    </row>
    <row r="184" ht="14.25">
      <c r="C184" s="36"/>
    </row>
    <row r="185" ht="14.25">
      <c r="C185" s="36"/>
    </row>
    <row r="186" ht="14.25">
      <c r="C186" s="36"/>
    </row>
    <row r="187" ht="14.25">
      <c r="C187" s="36"/>
    </row>
    <row r="188" ht="14.25">
      <c r="C188" s="36"/>
    </row>
    <row r="189" ht="14.25">
      <c r="C189" s="36"/>
    </row>
    <row r="190" ht="14.25">
      <c r="C190" s="36"/>
    </row>
    <row r="191" ht="14.25">
      <c r="C191" s="36"/>
    </row>
    <row r="192" ht="14.25">
      <c r="C192" s="36"/>
    </row>
    <row r="193" ht="14.25">
      <c r="C193" s="36"/>
    </row>
    <row r="194" ht="14.25">
      <c r="C194" s="36"/>
    </row>
    <row r="195" ht="14.25">
      <c r="C195" s="36"/>
    </row>
    <row r="196" ht="14.25">
      <c r="C196" s="36"/>
    </row>
    <row r="197" ht="14.25">
      <c r="C197" s="36"/>
    </row>
    <row r="198" ht="14.25">
      <c r="C198" s="36"/>
    </row>
    <row r="199" ht="14.25">
      <c r="C199" s="36"/>
    </row>
    <row r="200" ht="14.25">
      <c r="C200" s="36"/>
    </row>
    <row r="201" ht="14.25">
      <c r="C201" s="36"/>
    </row>
    <row r="202" ht="14.25">
      <c r="C202" s="36"/>
    </row>
    <row r="203" ht="14.25">
      <c r="C203" s="36"/>
    </row>
    <row r="204" ht="14.25">
      <c r="C204" s="36"/>
    </row>
    <row r="205" ht="14.25">
      <c r="C205" s="36"/>
    </row>
    <row r="206" ht="14.25">
      <c r="C206" s="36"/>
    </row>
    <row r="207" ht="14.25">
      <c r="C207" s="36"/>
    </row>
    <row r="208" ht="14.25">
      <c r="C208" s="36"/>
    </row>
    <row r="209" ht="14.25">
      <c r="C209" s="36"/>
    </row>
    <row r="210" ht="14.25">
      <c r="C210" s="36"/>
    </row>
    <row r="211" ht="14.25">
      <c r="C211" s="36"/>
    </row>
    <row r="212" ht="14.25">
      <c r="C212" s="36"/>
    </row>
    <row r="213" ht="14.25">
      <c r="C213" s="36"/>
    </row>
    <row r="214" ht="14.25">
      <c r="C214" s="36"/>
    </row>
    <row r="215" ht="14.25">
      <c r="C215" s="36"/>
    </row>
    <row r="216" ht="14.25">
      <c r="C216" s="36"/>
    </row>
    <row r="217" ht="14.25">
      <c r="C217" s="36"/>
    </row>
    <row r="218" ht="14.25">
      <c r="C218" s="36"/>
    </row>
    <row r="219" ht="14.25">
      <c r="C219" s="36"/>
    </row>
    <row r="220" ht="14.25">
      <c r="C220" s="36"/>
    </row>
    <row r="221" ht="14.25">
      <c r="C221" s="36"/>
    </row>
    <row r="222" ht="14.25">
      <c r="C222" s="36"/>
    </row>
    <row r="223" ht="14.25">
      <c r="C223" s="36"/>
    </row>
    <row r="224" ht="14.25">
      <c r="C224" s="36"/>
    </row>
    <row r="225" ht="14.25">
      <c r="C225" s="36"/>
    </row>
    <row r="226" ht="14.25">
      <c r="C226" s="36"/>
    </row>
    <row r="227" ht="14.25">
      <c r="C227" s="36"/>
    </row>
    <row r="228" ht="14.25">
      <c r="C228" s="36"/>
    </row>
    <row r="229" ht="14.25">
      <c r="C229" s="36"/>
    </row>
    <row r="230" ht="14.25">
      <c r="C230" s="36"/>
    </row>
    <row r="231" ht="14.25">
      <c r="C231" s="36"/>
    </row>
    <row r="232" ht="14.25">
      <c r="C232" s="36"/>
    </row>
    <row r="233" ht="14.25">
      <c r="C233" s="36"/>
    </row>
    <row r="234" ht="14.25">
      <c r="C234" s="36"/>
    </row>
    <row r="235" ht="14.25">
      <c r="C235" s="36"/>
    </row>
    <row r="236" ht="14.25">
      <c r="C236" s="36"/>
    </row>
    <row r="237" ht="14.25">
      <c r="C237" s="36"/>
    </row>
    <row r="238" ht="14.25">
      <c r="C238" s="36"/>
    </row>
    <row r="239" ht="14.25">
      <c r="C239" s="36"/>
    </row>
    <row r="240" ht="14.25">
      <c r="C240" s="36"/>
    </row>
    <row r="241" ht="14.25">
      <c r="C241" s="36"/>
    </row>
    <row r="242" ht="14.25">
      <c r="C242" s="36"/>
    </row>
    <row r="243" ht="14.25">
      <c r="C243" s="36"/>
    </row>
    <row r="244" ht="14.25">
      <c r="C244" s="36"/>
    </row>
    <row r="245" ht="14.25">
      <c r="C245" s="36"/>
    </row>
    <row r="246" ht="14.25">
      <c r="C246" s="36"/>
    </row>
    <row r="247" ht="14.25">
      <c r="C247" s="36"/>
    </row>
    <row r="248" ht="14.25">
      <c r="C248" s="36"/>
    </row>
    <row r="249" ht="14.25">
      <c r="C249" s="36"/>
    </row>
    <row r="250" ht="14.25">
      <c r="C250" s="36"/>
    </row>
    <row r="251" ht="14.25">
      <c r="C251" s="36"/>
    </row>
    <row r="252" ht="14.25">
      <c r="C252" s="36"/>
    </row>
    <row r="253" ht="14.25">
      <c r="C253" s="36"/>
    </row>
    <row r="254" ht="14.25">
      <c r="C254" s="36"/>
    </row>
    <row r="255" ht="14.25">
      <c r="C255" s="36"/>
    </row>
    <row r="256" ht="14.25">
      <c r="C256" s="36"/>
    </row>
    <row r="257" ht="14.25">
      <c r="C257" s="36"/>
    </row>
    <row r="258" ht="14.25">
      <c r="C258" s="36"/>
    </row>
    <row r="259" ht="14.25">
      <c r="C259" s="36"/>
    </row>
    <row r="260" ht="14.25">
      <c r="C260" s="36"/>
    </row>
    <row r="261" ht="14.25">
      <c r="C261" s="36"/>
    </row>
    <row r="262" ht="14.25">
      <c r="C262" s="36"/>
    </row>
    <row r="263" ht="14.25">
      <c r="C263" s="36"/>
    </row>
    <row r="264" ht="14.25">
      <c r="C264" s="36"/>
    </row>
    <row r="265" ht="14.25">
      <c r="C265" s="36"/>
    </row>
    <row r="266" ht="14.25">
      <c r="C266" s="36"/>
    </row>
    <row r="267" ht="14.25">
      <c r="C267" s="36"/>
    </row>
    <row r="268" ht="14.25">
      <c r="C268" s="36"/>
    </row>
    <row r="269" ht="14.25">
      <c r="C269" s="36"/>
    </row>
    <row r="270" ht="14.25">
      <c r="C270" s="36"/>
    </row>
    <row r="271" ht="14.25">
      <c r="C271" s="36"/>
    </row>
    <row r="272" ht="14.25">
      <c r="C272" s="36"/>
    </row>
    <row r="273" ht="14.25">
      <c r="C273" s="36"/>
    </row>
    <row r="274" ht="14.25">
      <c r="C274" s="36"/>
    </row>
    <row r="275" ht="14.25">
      <c r="C275" s="36"/>
    </row>
    <row r="276" ht="14.25">
      <c r="C276" s="36"/>
    </row>
    <row r="277" ht="14.25">
      <c r="C277" s="36"/>
    </row>
    <row r="278" ht="14.25">
      <c r="C278" s="36"/>
    </row>
    <row r="279" ht="14.25">
      <c r="C279" s="36"/>
    </row>
    <row r="280" ht="14.25">
      <c r="C280" s="36"/>
    </row>
    <row r="281" ht="14.25">
      <c r="C281" s="36"/>
    </row>
    <row r="282" ht="14.25">
      <c r="C282" s="36"/>
    </row>
    <row r="283" ht="14.25">
      <c r="C283" s="36"/>
    </row>
    <row r="284" ht="14.25">
      <c r="C284" s="36"/>
    </row>
    <row r="285" ht="14.25">
      <c r="C285" s="36"/>
    </row>
    <row r="286" ht="14.25">
      <c r="C286" s="36"/>
    </row>
    <row r="287" ht="14.25">
      <c r="C287" s="36"/>
    </row>
    <row r="288" ht="14.25">
      <c r="C288" s="36"/>
    </row>
    <row r="289" ht="14.25">
      <c r="C289" s="36"/>
    </row>
    <row r="290" ht="14.25">
      <c r="C290" s="36"/>
    </row>
    <row r="291" ht="14.25">
      <c r="C291" s="36"/>
    </row>
    <row r="292" ht="14.25">
      <c r="C292" s="36"/>
    </row>
    <row r="293" ht="14.25">
      <c r="C293" s="36"/>
    </row>
    <row r="294" ht="14.25">
      <c r="C294" s="36"/>
    </row>
    <row r="295" ht="14.25">
      <c r="C295" s="36"/>
    </row>
    <row r="296" ht="14.25">
      <c r="C296" s="36"/>
    </row>
    <row r="297" ht="14.25">
      <c r="C297" s="36"/>
    </row>
    <row r="298" ht="14.25">
      <c r="C298" s="36"/>
    </row>
    <row r="299" ht="14.25">
      <c r="C299" s="36"/>
    </row>
    <row r="300" ht="14.25">
      <c r="C300" s="36"/>
    </row>
    <row r="301" ht="14.25">
      <c r="C301" s="36"/>
    </row>
    <row r="302" ht="14.25">
      <c r="C302" s="36"/>
    </row>
    <row r="303" ht="14.25">
      <c r="C303" s="36"/>
    </row>
    <row r="304" ht="14.25">
      <c r="C304" s="36"/>
    </row>
    <row r="305" ht="14.25">
      <c r="C305" s="36"/>
    </row>
    <row r="306" ht="14.25">
      <c r="C306" s="36"/>
    </row>
    <row r="307" ht="14.25">
      <c r="C307" s="36"/>
    </row>
    <row r="308" ht="14.25">
      <c r="C308" s="36"/>
    </row>
    <row r="309" ht="14.25">
      <c r="C309" s="36"/>
    </row>
    <row r="310" ht="14.25">
      <c r="C310" s="36"/>
    </row>
    <row r="311" ht="14.25">
      <c r="C311" s="36"/>
    </row>
    <row r="312" ht="14.25">
      <c r="C312" s="36"/>
    </row>
    <row r="313" ht="14.25">
      <c r="C313" s="36"/>
    </row>
    <row r="314" ht="14.25">
      <c r="C314" s="36"/>
    </row>
    <row r="315" ht="14.25">
      <c r="C315" s="36"/>
    </row>
    <row r="316" ht="14.25">
      <c r="C316" s="36"/>
    </row>
    <row r="317" ht="14.25">
      <c r="C317" s="36"/>
    </row>
    <row r="318" ht="14.25">
      <c r="C318" s="36"/>
    </row>
    <row r="319" ht="14.25">
      <c r="C319" s="36"/>
    </row>
    <row r="320" ht="14.25">
      <c r="C320" s="36"/>
    </row>
    <row r="321" ht="14.25">
      <c r="C321" s="36"/>
    </row>
    <row r="322" ht="14.25">
      <c r="C322" s="36"/>
    </row>
    <row r="323" ht="14.25">
      <c r="C323" s="36"/>
    </row>
    <row r="324" ht="14.25">
      <c r="C324" s="36"/>
    </row>
    <row r="325" ht="14.25">
      <c r="C325" s="36"/>
    </row>
    <row r="326" ht="14.25">
      <c r="C326" s="36"/>
    </row>
    <row r="327" ht="14.25">
      <c r="C327" s="36"/>
    </row>
    <row r="328" ht="14.25">
      <c r="C328" s="36"/>
    </row>
    <row r="329" ht="14.25">
      <c r="C329" s="36"/>
    </row>
    <row r="330" ht="14.25">
      <c r="C330" s="36"/>
    </row>
    <row r="331" ht="14.25">
      <c r="C331" s="36"/>
    </row>
    <row r="332" ht="14.25">
      <c r="C332" s="36"/>
    </row>
    <row r="333" ht="14.25">
      <c r="C333" s="36"/>
    </row>
    <row r="334" ht="14.25">
      <c r="C334" s="36"/>
    </row>
    <row r="335" ht="14.25">
      <c r="C335" s="36"/>
    </row>
    <row r="336" ht="14.25">
      <c r="C336" s="36"/>
    </row>
    <row r="337" ht="14.25">
      <c r="C337" s="36"/>
    </row>
    <row r="338" ht="14.25">
      <c r="C338" s="36"/>
    </row>
    <row r="339" ht="14.25">
      <c r="C339" s="36"/>
    </row>
    <row r="340" ht="14.25">
      <c r="C340" s="36"/>
    </row>
    <row r="341" ht="14.25">
      <c r="C341" s="36"/>
    </row>
    <row r="342" ht="14.25">
      <c r="C342" s="36"/>
    </row>
    <row r="343" ht="14.25">
      <c r="C343" s="36"/>
    </row>
    <row r="344" ht="14.25">
      <c r="C344" s="36"/>
    </row>
    <row r="345" ht="14.25">
      <c r="C345" s="36"/>
    </row>
    <row r="346" ht="14.25">
      <c r="C346" s="36"/>
    </row>
    <row r="347" ht="14.25">
      <c r="C347" s="36"/>
    </row>
    <row r="348" ht="14.25">
      <c r="C348" s="36"/>
    </row>
    <row r="349" ht="14.25">
      <c r="C349" s="36"/>
    </row>
    <row r="350" ht="14.25">
      <c r="C350" s="36"/>
    </row>
    <row r="351" ht="14.25">
      <c r="C351" s="36"/>
    </row>
    <row r="352" ht="14.25">
      <c r="C352" s="36"/>
    </row>
    <row r="353" ht="14.25">
      <c r="C353" s="36"/>
    </row>
    <row r="354" ht="14.25">
      <c r="C354" s="36"/>
    </row>
    <row r="355" ht="14.25">
      <c r="C355" s="36"/>
    </row>
    <row r="356" ht="14.25">
      <c r="C356" s="36"/>
    </row>
    <row r="357" ht="14.25">
      <c r="C357" s="36"/>
    </row>
    <row r="358" ht="14.25">
      <c r="C358" s="36"/>
    </row>
    <row r="359" ht="14.25">
      <c r="C359" s="36"/>
    </row>
    <row r="360" ht="14.25">
      <c r="C360" s="36"/>
    </row>
    <row r="361" ht="14.25">
      <c r="C361" s="36"/>
    </row>
    <row r="362" ht="14.25">
      <c r="C362" s="36"/>
    </row>
    <row r="363" ht="14.25">
      <c r="C363" s="36"/>
    </row>
    <row r="364" ht="14.25">
      <c r="C364" s="36"/>
    </row>
    <row r="365" ht="14.25">
      <c r="C365" s="36"/>
    </row>
    <row r="366" ht="14.25">
      <c r="C366" s="36"/>
    </row>
    <row r="367" ht="14.25">
      <c r="C367" s="36"/>
    </row>
    <row r="368" ht="14.25">
      <c r="C368" s="36"/>
    </row>
    <row r="369" ht="14.25">
      <c r="C369" s="36"/>
    </row>
    <row r="370" ht="14.25">
      <c r="C370" s="36"/>
    </row>
    <row r="371" ht="14.25">
      <c r="C371" s="36"/>
    </row>
    <row r="372" ht="14.25">
      <c r="C372" s="36"/>
    </row>
    <row r="373" ht="14.25">
      <c r="C373" s="36"/>
    </row>
    <row r="374" ht="14.25">
      <c r="C374" s="36"/>
    </row>
    <row r="375" ht="14.25">
      <c r="C375" s="36"/>
    </row>
    <row r="376" ht="14.25">
      <c r="C376" s="36"/>
    </row>
    <row r="377" ht="14.25">
      <c r="C377" s="36"/>
    </row>
    <row r="378" ht="14.25">
      <c r="C378" s="36"/>
    </row>
    <row r="379" ht="14.25">
      <c r="C379" s="36"/>
    </row>
    <row r="380" ht="14.25">
      <c r="C380" s="36"/>
    </row>
    <row r="381" ht="14.25">
      <c r="C381" s="36"/>
    </row>
    <row r="382" ht="14.25">
      <c r="C382" s="36"/>
    </row>
    <row r="383" ht="14.25">
      <c r="C383" s="36"/>
    </row>
    <row r="384" ht="14.25">
      <c r="C384" s="36"/>
    </row>
    <row r="385" ht="14.25">
      <c r="C385" s="36"/>
    </row>
    <row r="386" ht="14.25">
      <c r="C386" s="36"/>
    </row>
    <row r="387" ht="14.25">
      <c r="C387" s="36"/>
    </row>
    <row r="388" ht="14.25">
      <c r="C388" s="36"/>
    </row>
    <row r="389" ht="14.25">
      <c r="C389" s="36"/>
    </row>
    <row r="390" ht="14.25">
      <c r="C390" s="36"/>
    </row>
    <row r="391" ht="14.25">
      <c r="C391" s="36"/>
    </row>
    <row r="392" ht="14.25">
      <c r="C392" s="36"/>
    </row>
    <row r="393" ht="14.25">
      <c r="C393" s="36"/>
    </row>
    <row r="394" ht="14.25">
      <c r="C394" s="36"/>
    </row>
    <row r="395" ht="14.25">
      <c r="C395" s="36"/>
    </row>
    <row r="396" ht="14.25">
      <c r="C396" s="36"/>
    </row>
    <row r="397" ht="14.25">
      <c r="C397" s="36"/>
    </row>
    <row r="398" ht="14.25">
      <c r="C398" s="36"/>
    </row>
    <row r="399" ht="14.25">
      <c r="C399" s="36"/>
    </row>
    <row r="400" ht="14.25">
      <c r="C400" s="36"/>
    </row>
    <row r="401" ht="14.25">
      <c r="C401" s="36"/>
    </row>
    <row r="402" ht="14.25">
      <c r="C402" s="36"/>
    </row>
    <row r="403" ht="14.25">
      <c r="C403" s="36"/>
    </row>
    <row r="404" ht="14.25">
      <c r="C404" s="36"/>
    </row>
    <row r="405" ht="14.25">
      <c r="C405" s="36"/>
    </row>
    <row r="406" ht="14.25">
      <c r="C406" s="36"/>
    </row>
    <row r="407" ht="14.25">
      <c r="C407" s="36"/>
    </row>
    <row r="408" ht="14.25">
      <c r="C408" s="36"/>
    </row>
    <row r="409" ht="14.25">
      <c r="C409" s="36"/>
    </row>
    <row r="410" ht="14.25">
      <c r="C410" s="36"/>
    </row>
    <row r="411" ht="14.25">
      <c r="C411" s="36"/>
    </row>
    <row r="412" ht="14.25">
      <c r="C412" s="36"/>
    </row>
    <row r="413" ht="14.25">
      <c r="C413" s="36"/>
    </row>
    <row r="414" ht="14.25">
      <c r="C414" s="36"/>
    </row>
    <row r="415" ht="14.25">
      <c r="C415" s="36"/>
    </row>
    <row r="416" ht="14.25">
      <c r="C416" s="36"/>
    </row>
    <row r="417" ht="14.25">
      <c r="C417" s="36"/>
    </row>
    <row r="418" ht="14.25">
      <c r="C418" s="36"/>
    </row>
    <row r="419" ht="14.25">
      <c r="C419" s="36"/>
    </row>
    <row r="420" ht="14.25">
      <c r="C420" s="36"/>
    </row>
    <row r="421" ht="14.25">
      <c r="C421" s="36"/>
    </row>
    <row r="422" ht="14.25">
      <c r="C422" s="36"/>
    </row>
    <row r="423" ht="14.25">
      <c r="C423" s="36"/>
    </row>
    <row r="424" ht="14.25">
      <c r="C424" s="36"/>
    </row>
    <row r="425" ht="14.25">
      <c r="C425" s="36"/>
    </row>
    <row r="426" ht="14.25">
      <c r="C426" s="36"/>
    </row>
    <row r="427" ht="14.25">
      <c r="C427" s="36"/>
    </row>
    <row r="428" ht="14.25">
      <c r="C428" s="36"/>
    </row>
    <row r="429" ht="14.25">
      <c r="C429" s="36"/>
    </row>
    <row r="430" ht="14.25">
      <c r="C430" s="36"/>
    </row>
    <row r="431" ht="14.25">
      <c r="C431" s="36"/>
    </row>
    <row r="432" ht="14.25">
      <c r="C432" s="36"/>
    </row>
    <row r="433" ht="14.25">
      <c r="C433" s="36"/>
    </row>
    <row r="434" ht="14.25">
      <c r="C434" s="36"/>
    </row>
    <row r="435" ht="14.25">
      <c r="C435" s="36"/>
    </row>
    <row r="436" ht="14.25">
      <c r="C436" s="36"/>
    </row>
    <row r="437" ht="14.25">
      <c r="C437" s="36"/>
    </row>
    <row r="438" ht="14.25">
      <c r="C438" s="36"/>
    </row>
    <row r="439" ht="14.25">
      <c r="C439" s="36"/>
    </row>
    <row r="440" ht="14.25">
      <c r="C440" s="36"/>
    </row>
    <row r="441" ht="14.25">
      <c r="C441" s="36"/>
    </row>
    <row r="442" ht="14.25">
      <c r="C442" s="36"/>
    </row>
    <row r="443" ht="14.25">
      <c r="C443" s="36"/>
    </row>
    <row r="444" ht="14.25">
      <c r="C444" s="36"/>
    </row>
    <row r="445" ht="14.25">
      <c r="C445" s="36"/>
    </row>
    <row r="446" ht="14.25">
      <c r="C446" s="36"/>
    </row>
    <row r="447" ht="14.25">
      <c r="C447" s="36"/>
    </row>
    <row r="448" ht="14.25">
      <c r="C448" s="36"/>
    </row>
    <row r="449" ht="14.25">
      <c r="C449" s="36"/>
    </row>
    <row r="450" ht="14.25">
      <c r="C450" s="36"/>
    </row>
    <row r="451" ht="14.25">
      <c r="C451" s="36"/>
    </row>
    <row r="452" ht="14.25">
      <c r="C452" s="36"/>
    </row>
    <row r="453" ht="14.25">
      <c r="C453" s="36"/>
    </row>
    <row r="454" ht="14.25">
      <c r="C454" s="36"/>
    </row>
    <row r="455" ht="14.25">
      <c r="C455" s="36"/>
    </row>
    <row r="456" ht="14.25">
      <c r="C456" s="36"/>
    </row>
    <row r="457" ht="14.25">
      <c r="C457" s="36"/>
    </row>
    <row r="458" ht="14.25">
      <c r="C458" s="36"/>
    </row>
    <row r="459" ht="14.25">
      <c r="C459" s="36"/>
    </row>
    <row r="460" ht="14.25">
      <c r="C460" s="36"/>
    </row>
    <row r="461" ht="14.25">
      <c r="C461" s="36"/>
    </row>
    <row r="462" ht="14.25">
      <c r="C462" s="36"/>
    </row>
    <row r="463" ht="14.25">
      <c r="C463" s="36"/>
    </row>
    <row r="464" ht="14.25">
      <c r="C464" s="36"/>
    </row>
    <row r="465" ht="14.25">
      <c r="C465" s="36"/>
    </row>
    <row r="466" ht="14.25">
      <c r="C466" s="36"/>
    </row>
    <row r="467" ht="14.25">
      <c r="C467" s="36"/>
    </row>
    <row r="468" ht="14.25">
      <c r="C468" s="36"/>
    </row>
    <row r="469" ht="14.25">
      <c r="C469" s="36"/>
    </row>
    <row r="470" ht="14.25">
      <c r="C470" s="36"/>
    </row>
    <row r="471" ht="14.25">
      <c r="C471" s="36"/>
    </row>
    <row r="472" ht="14.25">
      <c r="C472" s="36"/>
    </row>
    <row r="473" ht="14.25">
      <c r="C473" s="36"/>
    </row>
    <row r="474" ht="14.25">
      <c r="C474" s="36"/>
    </row>
    <row r="475" ht="14.25">
      <c r="C475" s="36"/>
    </row>
    <row r="476" ht="14.25">
      <c r="C476" s="36"/>
    </row>
    <row r="477" ht="14.25">
      <c r="C477" s="36"/>
    </row>
    <row r="478" ht="14.25">
      <c r="C478" s="36"/>
    </row>
    <row r="479" ht="14.25">
      <c r="C479" s="36"/>
    </row>
    <row r="480" ht="14.25">
      <c r="C480" s="36"/>
    </row>
    <row r="481" ht="14.25">
      <c r="C481" s="36"/>
    </row>
  </sheetData>
  <mergeCells count="7">
    <mergeCell ref="C4:E4"/>
    <mergeCell ref="K9:L9"/>
    <mergeCell ref="K15:L15"/>
    <mergeCell ref="K2:L2"/>
    <mergeCell ref="G2:H2"/>
    <mergeCell ref="B2:E2"/>
    <mergeCell ref="C3:E3"/>
  </mergeCells>
  <printOptions/>
  <pageMargins left="0.75" right="0.75" top="1" bottom="1" header="0.5" footer="0.5"/>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codeName="Sheet11"/>
  <dimension ref="A1:C57"/>
  <sheetViews>
    <sheetView workbookViewId="0" topLeftCell="A1">
      <selection activeCell="N22" sqref="N22"/>
    </sheetView>
  </sheetViews>
  <sheetFormatPr defaultColWidth="8.796875" defaultRowHeight="14.25"/>
  <cols>
    <col min="1" max="2" width="8" style="42" customWidth="1"/>
    <col min="3" max="3" width="16.3984375" style="42" bestFit="1" customWidth="1"/>
    <col min="4" max="6" width="7.3984375" style="42" bestFit="1" customWidth="1"/>
    <col min="7" max="7" width="7.8984375" style="42" bestFit="1" customWidth="1"/>
    <col min="8" max="16384" width="8" style="44" customWidth="1"/>
  </cols>
  <sheetData>
    <row r="1" spans="1:3" ht="12.75">
      <c r="A1" s="42" t="s">
        <v>1306</v>
      </c>
      <c r="B1" s="43" t="s">
        <v>1306</v>
      </c>
      <c r="C1" s="42" t="s">
        <v>1307</v>
      </c>
    </row>
    <row r="2" spans="1:3" ht="12.75">
      <c r="A2" s="45" t="s">
        <v>1308</v>
      </c>
      <c r="B2" s="46" t="s">
        <v>1308</v>
      </c>
      <c r="C2" s="42" t="s">
        <v>1309</v>
      </c>
    </row>
    <row r="3" spans="1:3" ht="12.75">
      <c r="A3" s="47" t="s">
        <v>1310</v>
      </c>
      <c r="B3" s="48" t="s">
        <v>1310</v>
      </c>
      <c r="C3" s="42" t="s">
        <v>1311</v>
      </c>
    </row>
    <row r="4" spans="1:3" ht="12.75">
      <c r="A4" s="49" t="s">
        <v>1312</v>
      </c>
      <c r="B4" s="50" t="s">
        <v>1312</v>
      </c>
      <c r="C4" s="42" t="s">
        <v>1313</v>
      </c>
    </row>
    <row r="5" spans="1:3" ht="12.75">
      <c r="A5" s="51" t="s">
        <v>1314</v>
      </c>
      <c r="B5" s="52" t="s">
        <v>1314</v>
      </c>
      <c r="C5" s="42" t="s">
        <v>1315</v>
      </c>
    </row>
    <row r="6" spans="1:3" ht="12.75">
      <c r="A6" s="53" t="s">
        <v>1316</v>
      </c>
      <c r="B6" s="54" t="s">
        <v>1316</v>
      </c>
      <c r="C6" s="42" t="s">
        <v>1317</v>
      </c>
    </row>
    <row r="7" spans="1:3" ht="12.75">
      <c r="A7" s="55" t="s">
        <v>1318</v>
      </c>
      <c r="B7" s="56" t="s">
        <v>1318</v>
      </c>
      <c r="C7" s="42" t="s">
        <v>1319</v>
      </c>
    </row>
    <row r="8" spans="1:3" ht="12.75">
      <c r="A8" s="57" t="s">
        <v>1320</v>
      </c>
      <c r="B8" s="58" t="s">
        <v>1320</v>
      </c>
      <c r="C8" s="42" t="s">
        <v>1321</v>
      </c>
    </row>
    <row r="9" spans="1:3" ht="12.75">
      <c r="A9" s="59" t="s">
        <v>1322</v>
      </c>
      <c r="B9" s="60" t="s">
        <v>1322</v>
      </c>
      <c r="C9" s="42" t="s">
        <v>1323</v>
      </c>
    </row>
    <row r="10" spans="1:3" ht="12.75">
      <c r="A10" s="61" t="s">
        <v>1324</v>
      </c>
      <c r="B10" s="62" t="s">
        <v>1324</v>
      </c>
      <c r="C10" s="42" t="s">
        <v>1325</v>
      </c>
    </row>
    <row r="11" spans="1:3" ht="12.75">
      <c r="A11" s="63" t="s">
        <v>1326</v>
      </c>
      <c r="B11" s="64" t="s">
        <v>1326</v>
      </c>
      <c r="C11" s="42" t="s">
        <v>1327</v>
      </c>
    </row>
    <row r="12" spans="1:3" ht="12.75">
      <c r="A12" s="65" t="s">
        <v>1328</v>
      </c>
      <c r="B12" s="66" t="s">
        <v>1328</v>
      </c>
      <c r="C12" s="42" t="s">
        <v>1329</v>
      </c>
    </row>
    <row r="13" spans="1:3" ht="12.75">
      <c r="A13" s="67" t="s">
        <v>1330</v>
      </c>
      <c r="B13" s="68" t="s">
        <v>1330</v>
      </c>
      <c r="C13" s="42" t="s">
        <v>1331</v>
      </c>
    </row>
    <row r="14" spans="1:3" ht="12.75">
      <c r="A14" s="69" t="s">
        <v>1332</v>
      </c>
      <c r="B14" s="70" t="s">
        <v>1332</v>
      </c>
      <c r="C14" s="42" t="s">
        <v>1333</v>
      </c>
    </row>
    <row r="15" spans="1:3" ht="12.75">
      <c r="A15" s="71" t="s">
        <v>1334</v>
      </c>
      <c r="B15" s="72" t="s">
        <v>1334</v>
      </c>
      <c r="C15" s="42" t="s">
        <v>1335</v>
      </c>
    </row>
    <row r="16" spans="1:3" ht="12.75">
      <c r="A16" s="73" t="s">
        <v>1336</v>
      </c>
      <c r="B16" s="74" t="s">
        <v>1336</v>
      </c>
      <c r="C16" s="42" t="s">
        <v>1337</v>
      </c>
    </row>
    <row r="17" spans="1:3" ht="12.75">
      <c r="A17" s="75" t="s">
        <v>1338</v>
      </c>
      <c r="B17" s="76" t="s">
        <v>1338</v>
      </c>
      <c r="C17" s="42" t="s">
        <v>1339</v>
      </c>
    </row>
    <row r="18" spans="1:3" ht="12.75">
      <c r="A18" s="77" t="s">
        <v>1340</v>
      </c>
      <c r="B18" s="78" t="s">
        <v>1340</v>
      </c>
      <c r="C18" s="42" t="s">
        <v>1341</v>
      </c>
    </row>
    <row r="19" spans="1:3" ht="12.75">
      <c r="A19" s="79" t="s">
        <v>1342</v>
      </c>
      <c r="B19" s="80" t="s">
        <v>1342</v>
      </c>
      <c r="C19" s="42" t="s">
        <v>1343</v>
      </c>
    </row>
    <row r="20" spans="1:3" ht="12.75">
      <c r="A20" s="81" t="s">
        <v>1344</v>
      </c>
      <c r="B20" s="82" t="s">
        <v>1344</v>
      </c>
      <c r="C20" s="42" t="s">
        <v>1345</v>
      </c>
    </row>
    <row r="21" spans="1:3" ht="12.75">
      <c r="A21" s="83" t="s">
        <v>1346</v>
      </c>
      <c r="B21" s="84" t="s">
        <v>1346</v>
      </c>
      <c r="C21" s="42" t="s">
        <v>1347</v>
      </c>
    </row>
    <row r="22" spans="1:3" ht="12.75">
      <c r="A22" s="85" t="s">
        <v>1348</v>
      </c>
      <c r="B22" s="86" t="s">
        <v>1348</v>
      </c>
      <c r="C22" s="42" t="s">
        <v>1349</v>
      </c>
    </row>
    <row r="23" spans="1:3" ht="12.75">
      <c r="A23" s="87" t="s">
        <v>1350</v>
      </c>
      <c r="B23" s="88" t="s">
        <v>1350</v>
      </c>
      <c r="C23" s="42" t="s">
        <v>1351</v>
      </c>
    </row>
    <row r="24" spans="1:3" ht="12.75">
      <c r="A24" s="89" t="s">
        <v>1352</v>
      </c>
      <c r="B24" s="90" t="s">
        <v>1352</v>
      </c>
      <c r="C24" s="42" t="s">
        <v>1353</v>
      </c>
    </row>
    <row r="25" spans="1:3" ht="12.75">
      <c r="A25" s="91" t="s">
        <v>1354</v>
      </c>
      <c r="B25" s="92" t="s">
        <v>1354</v>
      </c>
      <c r="C25" s="42" t="s">
        <v>1355</v>
      </c>
    </row>
    <row r="26" spans="1:3" ht="12.75">
      <c r="A26" s="93" t="s">
        <v>1356</v>
      </c>
      <c r="B26" s="94" t="s">
        <v>1356</v>
      </c>
      <c r="C26" s="42" t="s">
        <v>1357</v>
      </c>
    </row>
    <row r="27" spans="1:3" ht="12.75">
      <c r="A27" s="95" t="s">
        <v>1358</v>
      </c>
      <c r="B27" s="96" t="s">
        <v>1358</v>
      </c>
      <c r="C27" s="42" t="s">
        <v>1359</v>
      </c>
    </row>
    <row r="28" spans="1:3" ht="12.75">
      <c r="A28" s="97" t="s">
        <v>1360</v>
      </c>
      <c r="B28" s="98" t="s">
        <v>1360</v>
      </c>
      <c r="C28" s="42" t="s">
        <v>1361</v>
      </c>
    </row>
    <row r="29" spans="1:3" ht="12.75">
      <c r="A29" s="99" t="s">
        <v>1362</v>
      </c>
      <c r="B29" s="100" t="s">
        <v>1362</v>
      </c>
      <c r="C29" s="42" t="s">
        <v>1361</v>
      </c>
    </row>
    <row r="30" spans="1:3" ht="12.75">
      <c r="A30" s="101" t="s">
        <v>1363</v>
      </c>
      <c r="B30" s="102" t="s">
        <v>1363</v>
      </c>
      <c r="C30" s="42" t="s">
        <v>1364</v>
      </c>
    </row>
    <row r="31" spans="1:3" ht="12.75">
      <c r="A31" s="103" t="s">
        <v>1365</v>
      </c>
      <c r="B31" s="104" t="s">
        <v>1365</v>
      </c>
      <c r="C31" s="42" t="s">
        <v>1366</v>
      </c>
    </row>
    <row r="32" spans="1:3" ht="12.75">
      <c r="A32" s="105" t="s">
        <v>1367</v>
      </c>
      <c r="B32" s="106" t="s">
        <v>1367</v>
      </c>
      <c r="C32" s="42" t="s">
        <v>1368</v>
      </c>
    </row>
    <row r="33" spans="1:3" ht="12.75">
      <c r="A33" s="107" t="s">
        <v>1369</v>
      </c>
      <c r="B33" s="108" t="s">
        <v>1369</v>
      </c>
      <c r="C33" s="42" t="s">
        <v>1307</v>
      </c>
    </row>
    <row r="34" spans="1:3" ht="12.75">
      <c r="A34" s="109" t="s">
        <v>1370</v>
      </c>
      <c r="B34" s="110" t="s">
        <v>1370</v>
      </c>
      <c r="C34" s="42" t="s">
        <v>1371</v>
      </c>
    </row>
    <row r="35" spans="1:3" ht="12.75">
      <c r="A35" s="111" t="s">
        <v>1372</v>
      </c>
      <c r="B35" s="112" t="s">
        <v>1372</v>
      </c>
      <c r="C35" s="42" t="s">
        <v>1373</v>
      </c>
    </row>
    <row r="36" spans="1:3" ht="12.75">
      <c r="A36" s="113" t="s">
        <v>1374</v>
      </c>
      <c r="B36" s="114" t="s">
        <v>1374</v>
      </c>
      <c r="C36" s="42" t="s">
        <v>1375</v>
      </c>
    </row>
    <row r="37" spans="1:3" ht="12.75">
      <c r="A37" s="115" t="s">
        <v>1376</v>
      </c>
      <c r="B37" s="116" t="s">
        <v>1376</v>
      </c>
      <c r="C37" s="42" t="s">
        <v>1377</v>
      </c>
    </row>
    <row r="38" spans="1:3" ht="12.75">
      <c r="A38" s="117" t="s">
        <v>1378</v>
      </c>
      <c r="B38" s="118" t="s">
        <v>1378</v>
      </c>
      <c r="C38" s="42" t="s">
        <v>1379</v>
      </c>
    </row>
    <row r="39" spans="1:3" ht="12.75">
      <c r="A39" s="119" t="s">
        <v>1380</v>
      </c>
      <c r="B39" s="120" t="s">
        <v>1380</v>
      </c>
      <c r="C39" s="42" t="s">
        <v>1381</v>
      </c>
    </row>
    <row r="40" spans="1:3" ht="12.75">
      <c r="A40" s="121" t="s">
        <v>1382</v>
      </c>
      <c r="B40" s="122" t="s">
        <v>1382</v>
      </c>
      <c r="C40" s="42" t="s">
        <v>1383</v>
      </c>
    </row>
    <row r="41" spans="1:3" ht="12.75">
      <c r="A41" s="123" t="s">
        <v>1384</v>
      </c>
      <c r="B41" s="124" t="s">
        <v>1384</v>
      </c>
      <c r="C41" s="42" t="s">
        <v>1385</v>
      </c>
    </row>
    <row r="42" spans="1:3" ht="12.75">
      <c r="A42" s="125" t="s">
        <v>1386</v>
      </c>
      <c r="B42" s="126" t="s">
        <v>1386</v>
      </c>
      <c r="C42" s="42" t="s">
        <v>1387</v>
      </c>
    </row>
    <row r="43" spans="1:3" ht="12.75">
      <c r="A43" s="127" t="s">
        <v>1388</v>
      </c>
      <c r="B43" s="128" t="s">
        <v>1388</v>
      </c>
      <c r="C43" s="42" t="s">
        <v>1389</v>
      </c>
    </row>
    <row r="44" spans="1:3" ht="12.75">
      <c r="A44" s="129" t="s">
        <v>1390</v>
      </c>
      <c r="B44" s="130" t="s">
        <v>1390</v>
      </c>
      <c r="C44" s="42" t="s">
        <v>1391</v>
      </c>
    </row>
    <row r="45" spans="1:3" ht="12.75">
      <c r="A45" s="131" t="s">
        <v>1392</v>
      </c>
      <c r="B45" s="132" t="s">
        <v>1392</v>
      </c>
      <c r="C45" s="42" t="s">
        <v>1393</v>
      </c>
    </row>
    <row r="46" spans="1:3" ht="12.75">
      <c r="A46" s="133" t="s">
        <v>1394</v>
      </c>
      <c r="B46" s="134" t="s">
        <v>1394</v>
      </c>
      <c r="C46" s="42" t="s">
        <v>1395</v>
      </c>
    </row>
    <row r="47" spans="1:3" ht="12.75">
      <c r="A47" s="135" t="s">
        <v>1396</v>
      </c>
      <c r="B47" s="136" t="s">
        <v>1396</v>
      </c>
      <c r="C47" s="42" t="s">
        <v>1397</v>
      </c>
    </row>
    <row r="48" spans="1:3" ht="12.75">
      <c r="A48" s="137" t="s">
        <v>1398</v>
      </c>
      <c r="B48" s="138" t="s">
        <v>1398</v>
      </c>
      <c r="C48" s="42" t="s">
        <v>1399</v>
      </c>
    </row>
    <row r="49" spans="1:3" ht="12.75">
      <c r="A49" s="139" t="s">
        <v>1400</v>
      </c>
      <c r="B49" s="140" t="s">
        <v>1400</v>
      </c>
      <c r="C49" s="42" t="s">
        <v>1401</v>
      </c>
    </row>
    <row r="50" spans="1:3" ht="12.75">
      <c r="A50" s="141" t="s">
        <v>1402</v>
      </c>
      <c r="B50" s="142" t="s">
        <v>1402</v>
      </c>
      <c r="C50" s="42" t="s">
        <v>1403</v>
      </c>
    </row>
    <row r="51" spans="1:3" ht="12.75">
      <c r="A51" s="143" t="s">
        <v>1404</v>
      </c>
      <c r="B51" s="144" t="s">
        <v>1404</v>
      </c>
      <c r="C51" s="42" t="s">
        <v>1405</v>
      </c>
    </row>
    <row r="52" spans="1:3" ht="12.75">
      <c r="A52" s="145" t="s">
        <v>1406</v>
      </c>
      <c r="B52" s="146" t="s">
        <v>1406</v>
      </c>
      <c r="C52" s="42" t="s">
        <v>1407</v>
      </c>
    </row>
    <row r="53" spans="1:3" ht="12.75">
      <c r="A53" s="147" t="s">
        <v>1408</v>
      </c>
      <c r="B53" s="148" t="s">
        <v>1408</v>
      </c>
      <c r="C53" s="42" t="s">
        <v>1409</v>
      </c>
    </row>
    <row r="54" spans="1:3" ht="12.75">
      <c r="A54" s="149" t="s">
        <v>1410</v>
      </c>
      <c r="B54" s="150" t="s">
        <v>1410</v>
      </c>
      <c r="C54" s="42" t="s">
        <v>1411</v>
      </c>
    </row>
    <row r="55" spans="1:3" ht="12.75">
      <c r="A55" s="151" t="s">
        <v>1412</v>
      </c>
      <c r="B55" s="152" t="s">
        <v>1412</v>
      </c>
      <c r="C55" s="42" t="s">
        <v>1413</v>
      </c>
    </row>
    <row r="56" spans="1:3" ht="12.75">
      <c r="A56" s="153" t="s">
        <v>1414</v>
      </c>
      <c r="B56" s="154" t="s">
        <v>1414</v>
      </c>
      <c r="C56" s="42" t="s">
        <v>1415</v>
      </c>
    </row>
    <row r="57" spans="1:3" ht="12.75">
      <c r="A57" s="155" t="s">
        <v>1416</v>
      </c>
      <c r="B57" s="156" t="s">
        <v>1416</v>
      </c>
      <c r="C57" s="42" t="s">
        <v>1417</v>
      </c>
    </row>
  </sheetData>
  <sheetProtection sheet="1" objects="1" scenarios="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GT5 Matchmaker</dc:title>
  <dc:subject>Gran Turismo Matchmaker</dc:subject>
  <dc:creator>CAS</dc:creator>
  <cp:keywords>GT5 Gran Turismo</cp:keywords>
  <dc:description>Gran Turismo 5 Matchmaker</dc:description>
  <cp:lastModifiedBy>craig</cp:lastModifiedBy>
  <dcterms:created xsi:type="dcterms:W3CDTF">2010-11-29T01:37:58Z</dcterms:created>
  <dcterms:modified xsi:type="dcterms:W3CDTF">2011-02-14T17:17:35Z</dcterms:modified>
  <cp:category>Gran Turismo</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1.4</vt:lpwstr>
  </property>
</Properties>
</file>